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10" i="4677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R21" i="4688"/>
  <c r="Q21" i="4688"/>
  <c r="P21" i="4688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B25" i="4688"/>
  <c r="L6" i="4681"/>
  <c r="D6" i="4681"/>
  <c r="E5" i="4681"/>
  <c r="AH22" i="4688" l="1"/>
  <c r="BV19" i="4688" s="1"/>
  <c r="J43" i="4689"/>
  <c r="AF27" i="4688" s="1"/>
  <c r="J40" i="4689"/>
  <c r="P27" i="4688" s="1"/>
  <c r="J37" i="4689"/>
  <c r="D27" i="4688" s="1"/>
  <c r="J36" i="4689"/>
  <c r="AO23" i="4688" s="1"/>
  <c r="J33" i="4689"/>
  <c r="Z23" i="4688" s="1"/>
  <c r="J30" i="4689"/>
  <c r="J23" i="4688" s="1"/>
  <c r="J16" i="4689"/>
  <c r="AF15" i="4688" s="1"/>
  <c r="J14" i="4689"/>
  <c r="U15" i="4688" s="1"/>
  <c r="J13" i="4689"/>
  <c r="P15" i="4688" s="1"/>
  <c r="J10" i="4689"/>
  <c r="D15" i="4688" s="1"/>
  <c r="AM22" i="4688"/>
  <c r="CA19" i="4688" s="1"/>
  <c r="AO22" i="4688"/>
  <c r="CC19" i="4688" s="1"/>
  <c r="AJ22" i="4688"/>
  <c r="BX19" i="4688" s="1"/>
  <c r="AN22" i="4688"/>
  <c r="CB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J39" i="4689"/>
  <c r="AF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AH30" i="4688"/>
  <c r="BV20" i="4688" s="1"/>
  <c r="U23" i="4678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M30" i="4688"/>
  <c r="CA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<sst xmlns="http://schemas.openxmlformats.org/spreadsheetml/2006/main" count="651" uniqueCount="153">
  <si>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</si>
  <si>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</si>
  <si>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</si>
  <si>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</si>
  <si>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</si>
  <si>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</si>
  <si>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</si>
  <si>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</si>
  <si>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</si>
  <si>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</si>
  <si>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</si>
  <si>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</si>
  <si>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</si>
  <si>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</si>
  <si>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</si>
  <si>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</si>
  <si>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</si>
  <si>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</si>
  <si>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</si>
  <si>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</si>
  <si>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</si>
  <si>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</si>
  <si>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</si>
  <si>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</si>
  <si>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</si>
  <si>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</si>
  <si>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</si>
  <si>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</si>
  <si>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</si>
  <si>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</si>
  <si>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</si>
  <si>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</si>
  <si>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</si>
  <si>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</si>
  <si>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</si>
  <si>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</si>
  <si>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</si>
  <si>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</si>
  <si>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</si>
  <si>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</si>
  <si>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</si>
  <si>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</si>
  <si>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</si>
  <si>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</si>
  <si>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</si>
  <si>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</si>
  <si>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</si>
  <si>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</si>
  <si>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</si>
  <si>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</si>
  <si>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</si>
  <si>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</si>
  <si>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</si>
  <si>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</si>
  <si>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</si>
  <si>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</si>
  <si>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</si>
  <si>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</si>
  <si>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</si>
  <si>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</si>
  <si>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</si>
  <si>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</si>
  <si>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</si>
  <si>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</si>
  <si>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</si>
  <si>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</si>
  <si>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</si>
  <si>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</si>
  <si>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</si>
  <si>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</si>
  <si>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</si>
  <si>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</si>
  <si>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</si>
  <si>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</si>
  <si>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</si>
  <si>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</si>
  <si>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</si>
  <si>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</si>
  <si>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</si>
  <si>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</si>
  <si>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</si>
  <si>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</si>
  <si>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</si>
  <si>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</si>
  <si>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</si>
  <si>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</si>
  <si>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</si>
  <si>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</si>
  <si>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</si>
  <si>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</si>
  <si>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</si>
  <si>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</si>
  <si>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</si>
  <si>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</si>
  <si>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</si>
  <si>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</si>
  <si>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</si>
  <si>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</si>
  <si>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</si>
  <si>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</si>
  <si>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</si>
  <si>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</si>
  <si>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</si>
  <si>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</si>
  <si>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</si>
  <si>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</si>
  <si>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</si>
  <si>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</si>
  <si>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</si>
  <si>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</si>
  <si>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</si>
  <si>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</si>
  <si>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</si>
  <si>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</si>
  <si>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</si>
  <si>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</si>
  <si>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</si>
  <si>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</si>
  <si>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</si>
  <si>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</si>
  <si>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</si>
  <si>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</si>
  <si>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</si>
  <si>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</si>
  <si>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</si>
  <si>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</si>
  <si>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</si>
  <si>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</si>
  <si>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</si>
  <si>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</si>
  <si>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</si>
  <si>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</si>
  <si>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</si>
  <si>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</si>
  <si>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</si>
  <si>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</si>
  <si>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</si>
  <si>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</si>
  <si>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</si>
  <si>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</si>
  <si>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</si>
  <si>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</si>
  <si>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</si>
  <si>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</si>
  <si>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</si>
  <si>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</si>
  <si>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</si>
  <si>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</si>
  <si>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</si>
  <si>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76 - CR 62</t>
  </si>
  <si>
    <t>GEOVANNIS GONZALEZ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</si>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</sst>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201.5</c:v>
                </c:pt>
                <c:pt idx="1">
                  <c:v>236</c:v>
                </c:pt>
                <c:pt idx="2">
                  <c:v>221.5</c:v>
                </c:pt>
                <c:pt idx="3">
                  <c:v>248</c:v>
                </c:pt>
                <c:pt idx="4">
                  <c:v>235.5</c:v>
                </c:pt>
                <c:pt idx="5">
                  <c:v>211.5</c:v>
                </c:pt>
                <c:pt idx="6">
                  <c:v>166</c:v>
                </c:pt>
                <c:pt idx="7">
                  <c:v>120</c:v>
                </c:pt>
                <c:pt idx="8">
                  <c:v>227</c:v>
                </c:pt>
                <c:pt idx="9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41600"/>
        <c:axId val="75653504"/>
      </c:barChart>
      <c:catAx>
        <c:axId val="7564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4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237</c:v>
                </c:pt>
                <c:pt idx="1">
                  <c:v>276.5</c:v>
                </c:pt>
                <c:pt idx="2">
                  <c:v>264</c:v>
                </c:pt>
                <c:pt idx="3">
                  <c:v>293.5</c:v>
                </c:pt>
                <c:pt idx="4">
                  <c:v>288.5</c:v>
                </c:pt>
                <c:pt idx="5">
                  <c:v>256</c:v>
                </c:pt>
                <c:pt idx="6">
                  <c:v>213</c:v>
                </c:pt>
                <c:pt idx="7">
                  <c:v>170.5</c:v>
                </c:pt>
                <c:pt idx="8">
                  <c:v>283</c:v>
                </c:pt>
                <c:pt idx="9">
                  <c:v>285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26240"/>
        <c:axId val="83629568"/>
      </c:barChart>
      <c:catAx>
        <c:axId val="836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2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2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268</c:v>
                </c:pt>
                <c:pt idx="1">
                  <c:v>295</c:v>
                </c:pt>
                <c:pt idx="2">
                  <c:v>259</c:v>
                </c:pt>
                <c:pt idx="3">
                  <c:v>250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53376"/>
        <c:axId val="83824640"/>
      </c:barChart>
      <c:catAx>
        <c:axId val="83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5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241.5</c:v>
                </c:pt>
                <c:pt idx="1">
                  <c:v>276.5</c:v>
                </c:pt>
                <c:pt idx="2">
                  <c:v>271.5</c:v>
                </c:pt>
                <c:pt idx="3">
                  <c:v>241.5</c:v>
                </c:pt>
                <c:pt idx="4">
                  <c:v>300</c:v>
                </c:pt>
                <c:pt idx="5">
                  <c:v>287</c:v>
                </c:pt>
                <c:pt idx="6">
                  <c:v>257</c:v>
                </c:pt>
                <c:pt idx="7">
                  <c:v>254</c:v>
                </c:pt>
                <c:pt idx="8">
                  <c:v>246.5</c:v>
                </c:pt>
                <c:pt idx="9">
                  <c:v>216</c:v>
                </c:pt>
                <c:pt idx="10">
                  <c:v>221.5</c:v>
                </c:pt>
                <c:pt idx="11">
                  <c:v>243</c:v>
                </c:pt>
                <c:pt idx="12">
                  <c:v>257</c:v>
                </c:pt>
                <c:pt idx="13">
                  <c:v>221</c:v>
                </c:pt>
                <c:pt idx="14">
                  <c:v>216</c:v>
                </c:pt>
                <c:pt idx="15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31808"/>
        <c:axId val="83851520"/>
      </c:barChart>
      <c:catAx>
        <c:axId val="838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3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907</c:v>
                </c:pt>
                <c:pt idx="4">
                  <c:v>941</c:v>
                </c:pt>
                <c:pt idx="5">
                  <c:v>916.5</c:v>
                </c:pt>
                <c:pt idx="6">
                  <c:v>861</c:v>
                </c:pt>
                <c:pt idx="7">
                  <c:v>733</c:v>
                </c:pt>
                <c:pt idx="8">
                  <c:v>724.5</c:v>
                </c:pt>
                <c:pt idx="9">
                  <c:v>742</c:v>
                </c:pt>
                <c:pt idx="13">
                  <c:v>860.5</c:v>
                </c:pt>
                <c:pt idx="14">
                  <c:v>900.5</c:v>
                </c:pt>
                <c:pt idx="15">
                  <c:v>909.5</c:v>
                </c:pt>
                <c:pt idx="16">
                  <c:v>904.5</c:v>
                </c:pt>
                <c:pt idx="17">
                  <c:v>934.5</c:v>
                </c:pt>
                <c:pt idx="18">
                  <c:v>888.5</c:v>
                </c:pt>
                <c:pt idx="19">
                  <c:v>829</c:v>
                </c:pt>
                <c:pt idx="20">
                  <c:v>804.5</c:v>
                </c:pt>
                <c:pt idx="21">
                  <c:v>793.5</c:v>
                </c:pt>
                <c:pt idx="22">
                  <c:v>814</c:v>
                </c:pt>
                <c:pt idx="23">
                  <c:v>821</c:v>
                </c:pt>
                <c:pt idx="24">
                  <c:v>815</c:v>
                </c:pt>
                <c:pt idx="25">
                  <c:v>765</c:v>
                </c:pt>
                <c:pt idx="29">
                  <c:v>887.5</c:v>
                </c:pt>
                <c:pt idx="30">
                  <c:v>667.5</c:v>
                </c:pt>
                <c:pt idx="31">
                  <c:v>421.5</c:v>
                </c:pt>
                <c:pt idx="32">
                  <c:v>212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36.5</c:v>
                </c:pt>
                <c:pt idx="4">
                  <c:v>36</c:v>
                </c:pt>
                <c:pt idx="5">
                  <c:v>35</c:v>
                </c:pt>
                <c:pt idx="6">
                  <c:v>34.5</c:v>
                </c:pt>
                <c:pt idx="7">
                  <c:v>34</c:v>
                </c:pt>
                <c:pt idx="8">
                  <c:v>43</c:v>
                </c:pt>
                <c:pt idx="9">
                  <c:v>50</c:v>
                </c:pt>
                <c:pt idx="13">
                  <c:v>28</c:v>
                </c:pt>
                <c:pt idx="14">
                  <c:v>22</c:v>
                </c:pt>
                <c:pt idx="15">
                  <c:v>9</c:v>
                </c:pt>
                <c:pt idx="16">
                  <c:v>10.5</c:v>
                </c:pt>
                <c:pt idx="17">
                  <c:v>20</c:v>
                </c:pt>
                <c:pt idx="18">
                  <c:v>26</c:v>
                </c:pt>
                <c:pt idx="19">
                  <c:v>29.5</c:v>
                </c:pt>
                <c:pt idx="20">
                  <c:v>26.5</c:v>
                </c:pt>
                <c:pt idx="21">
                  <c:v>29.5</c:v>
                </c:pt>
                <c:pt idx="22">
                  <c:v>33.5</c:v>
                </c:pt>
                <c:pt idx="23">
                  <c:v>39</c:v>
                </c:pt>
                <c:pt idx="24">
                  <c:v>43</c:v>
                </c:pt>
                <c:pt idx="25">
                  <c:v>38</c:v>
                </c:pt>
                <c:pt idx="29">
                  <c:v>33.5</c:v>
                </c:pt>
                <c:pt idx="30">
                  <c:v>21.5</c:v>
                </c:pt>
                <c:pt idx="31">
                  <c:v>11</c:v>
                </c:pt>
                <c:pt idx="32">
                  <c:v>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127.5</c:v>
                </c:pt>
                <c:pt idx="4">
                  <c:v>145.5</c:v>
                </c:pt>
                <c:pt idx="5">
                  <c:v>150.5</c:v>
                </c:pt>
                <c:pt idx="6">
                  <c:v>155.5</c:v>
                </c:pt>
                <c:pt idx="7">
                  <c:v>161</c:v>
                </c:pt>
                <c:pt idx="8">
                  <c:v>155</c:v>
                </c:pt>
                <c:pt idx="9">
                  <c:v>159.5</c:v>
                </c:pt>
                <c:pt idx="13">
                  <c:v>131</c:v>
                </c:pt>
                <c:pt idx="14">
                  <c:v>143</c:v>
                </c:pt>
                <c:pt idx="15">
                  <c:v>146.5</c:v>
                </c:pt>
                <c:pt idx="16">
                  <c:v>135.5</c:v>
                </c:pt>
                <c:pt idx="17">
                  <c:v>120</c:v>
                </c:pt>
                <c:pt idx="18">
                  <c:v>119</c:v>
                </c:pt>
                <c:pt idx="19">
                  <c:v>115</c:v>
                </c:pt>
                <c:pt idx="20">
                  <c:v>107</c:v>
                </c:pt>
                <c:pt idx="21">
                  <c:v>104</c:v>
                </c:pt>
                <c:pt idx="22">
                  <c:v>90</c:v>
                </c:pt>
                <c:pt idx="23">
                  <c:v>82.5</c:v>
                </c:pt>
                <c:pt idx="24">
                  <c:v>79</c:v>
                </c:pt>
                <c:pt idx="25">
                  <c:v>81.5</c:v>
                </c:pt>
                <c:pt idx="29">
                  <c:v>151</c:v>
                </c:pt>
                <c:pt idx="30">
                  <c:v>115</c:v>
                </c:pt>
                <c:pt idx="31">
                  <c:v>76.5</c:v>
                </c:pt>
                <c:pt idx="32">
                  <c:v>33.5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1071</c:v>
                </c:pt>
                <c:pt idx="4">
                  <c:v>1122.5</c:v>
                </c:pt>
                <c:pt idx="5">
                  <c:v>1102</c:v>
                </c:pt>
                <c:pt idx="6">
                  <c:v>1051</c:v>
                </c:pt>
                <c:pt idx="7">
                  <c:v>928</c:v>
                </c:pt>
                <c:pt idx="8">
                  <c:v>922.5</c:v>
                </c:pt>
                <c:pt idx="9">
                  <c:v>951.5</c:v>
                </c:pt>
                <c:pt idx="13">
                  <c:v>1019.5</c:v>
                </c:pt>
                <c:pt idx="14">
                  <c:v>1065.5</c:v>
                </c:pt>
                <c:pt idx="15">
                  <c:v>1065</c:v>
                </c:pt>
                <c:pt idx="16">
                  <c:v>1050.5</c:v>
                </c:pt>
                <c:pt idx="17">
                  <c:v>1074.5</c:v>
                </c:pt>
                <c:pt idx="18">
                  <c:v>1033.5</c:v>
                </c:pt>
                <c:pt idx="19">
                  <c:v>973.5</c:v>
                </c:pt>
                <c:pt idx="20">
                  <c:v>938</c:v>
                </c:pt>
                <c:pt idx="21">
                  <c:v>927</c:v>
                </c:pt>
                <c:pt idx="22">
                  <c:v>937.5</c:v>
                </c:pt>
                <c:pt idx="23">
                  <c:v>942.5</c:v>
                </c:pt>
                <c:pt idx="24">
                  <c:v>937</c:v>
                </c:pt>
                <c:pt idx="25">
                  <c:v>884.5</c:v>
                </c:pt>
                <c:pt idx="29">
                  <c:v>1072</c:v>
                </c:pt>
                <c:pt idx="30">
                  <c:v>804</c:v>
                </c:pt>
                <c:pt idx="31">
                  <c:v>509</c:v>
                </c:pt>
                <c:pt idx="32">
                  <c:v>250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68992"/>
        <c:axId val="74060160"/>
      </c:lineChart>
      <c:catAx>
        <c:axId val="840689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0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60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068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215.5</c:v>
                </c:pt>
                <c:pt idx="1">
                  <c:v>235.5</c:v>
                </c:pt>
                <c:pt idx="2">
                  <c:v>220.5</c:v>
                </c:pt>
                <c:pt idx="3">
                  <c:v>189</c:v>
                </c:pt>
                <c:pt idx="4">
                  <c:v>255.5</c:v>
                </c:pt>
                <c:pt idx="5">
                  <c:v>244.5</c:v>
                </c:pt>
                <c:pt idx="6">
                  <c:v>215.5</c:v>
                </c:pt>
                <c:pt idx="7">
                  <c:v>219</c:v>
                </c:pt>
                <c:pt idx="8">
                  <c:v>209.5</c:v>
                </c:pt>
                <c:pt idx="9">
                  <c:v>185</c:v>
                </c:pt>
                <c:pt idx="10">
                  <c:v>191</c:v>
                </c:pt>
                <c:pt idx="11">
                  <c:v>208</c:v>
                </c:pt>
                <c:pt idx="12">
                  <c:v>230</c:v>
                </c:pt>
                <c:pt idx="13">
                  <c:v>192</c:v>
                </c:pt>
                <c:pt idx="14">
                  <c:v>185</c:v>
                </c:pt>
                <c:pt idx="15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72352"/>
        <c:axId val="75573888"/>
      </c:barChart>
      <c:catAx>
        <c:axId val="755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7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73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7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220</c:v>
                </c:pt>
                <c:pt idx="1">
                  <c:v>246</c:v>
                </c:pt>
                <c:pt idx="2">
                  <c:v>209.5</c:v>
                </c:pt>
                <c:pt idx="3">
                  <c:v>212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97696"/>
        <c:axId val="75969664"/>
      </c:barChart>
      <c:catAx>
        <c:axId val="7559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6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6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9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</c:v>
                </c:pt>
                <c:pt idx="1">
                  <c:v>9</c:v>
                </c:pt>
                <c:pt idx="2">
                  <c:v>9.5</c:v>
                </c:pt>
                <c:pt idx="3">
                  <c:v>14</c:v>
                </c:pt>
                <c:pt idx="4">
                  <c:v>3.5</c:v>
                </c:pt>
                <c:pt idx="5">
                  <c:v>8</c:v>
                </c:pt>
                <c:pt idx="6">
                  <c:v>9</c:v>
                </c:pt>
                <c:pt idx="7">
                  <c:v>13.5</c:v>
                </c:pt>
                <c:pt idx="8">
                  <c:v>12.5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90784"/>
        <c:axId val="76393856"/>
      </c:barChart>
      <c:catAx>
        <c:axId val="7639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9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</c:v>
                </c:pt>
                <c:pt idx="1">
                  <c:v>10.5</c:v>
                </c:pt>
                <c:pt idx="2">
                  <c:v>6.5</c:v>
                </c:pt>
                <c:pt idx="3">
                  <c:v>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09472"/>
        <c:axId val="80889728"/>
      </c:barChart>
      <c:catAx>
        <c:axId val="7640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8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0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10.5</c:v>
                </c:pt>
                <c:pt idx="7">
                  <c:v>9.5</c:v>
                </c:pt>
                <c:pt idx="8">
                  <c:v>6</c:v>
                </c:pt>
                <c:pt idx="9">
                  <c:v>3.5</c:v>
                </c:pt>
                <c:pt idx="10">
                  <c:v>7.5</c:v>
                </c:pt>
                <c:pt idx="11">
                  <c:v>12.5</c:v>
                </c:pt>
                <c:pt idx="12">
                  <c:v>10</c:v>
                </c:pt>
                <c:pt idx="13">
                  <c:v>9</c:v>
                </c:pt>
                <c:pt idx="14">
                  <c:v>11.5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13536"/>
        <c:axId val="81994112"/>
      </c:barChart>
      <c:catAx>
        <c:axId val="809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99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9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1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31.5</c:v>
                </c:pt>
                <c:pt idx="1">
                  <c:v>31.5</c:v>
                </c:pt>
                <c:pt idx="2">
                  <c:v>33</c:v>
                </c:pt>
                <c:pt idx="3">
                  <c:v>31.5</c:v>
                </c:pt>
                <c:pt idx="4">
                  <c:v>49.5</c:v>
                </c:pt>
                <c:pt idx="5">
                  <c:v>36.5</c:v>
                </c:pt>
                <c:pt idx="6">
                  <c:v>38</c:v>
                </c:pt>
                <c:pt idx="7">
                  <c:v>37</c:v>
                </c:pt>
                <c:pt idx="8">
                  <c:v>43.5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246080"/>
        <c:axId val="83282176"/>
      </c:barChart>
      <c:catAx>
        <c:axId val="8324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8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8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24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</c:v>
                </c:pt>
                <c:pt idx="1">
                  <c:v>38.5</c:v>
                </c:pt>
                <c:pt idx="2">
                  <c:v>43</c:v>
                </c:pt>
                <c:pt idx="3">
                  <c:v>33.5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63328"/>
        <c:axId val="83387136"/>
      </c:barChart>
      <c:catAx>
        <c:axId val="8336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87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6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</c:v>
                </c:pt>
                <c:pt idx="1">
                  <c:v>28</c:v>
                </c:pt>
                <c:pt idx="2">
                  <c:v>42</c:v>
                </c:pt>
                <c:pt idx="3">
                  <c:v>41</c:v>
                </c:pt>
                <c:pt idx="4">
                  <c:v>32</c:v>
                </c:pt>
                <c:pt idx="5">
                  <c:v>31.5</c:v>
                </c:pt>
                <c:pt idx="6">
                  <c:v>31</c:v>
                </c:pt>
                <c:pt idx="7">
                  <c:v>25.5</c:v>
                </c:pt>
                <c:pt idx="8">
                  <c:v>31</c:v>
                </c:pt>
                <c:pt idx="9">
                  <c:v>27.5</c:v>
                </c:pt>
                <c:pt idx="10">
                  <c:v>23</c:v>
                </c:pt>
                <c:pt idx="11">
                  <c:v>22.5</c:v>
                </c:pt>
                <c:pt idx="12">
                  <c:v>17</c:v>
                </c:pt>
                <c:pt idx="13">
                  <c:v>20</c:v>
                </c:pt>
                <c:pt idx="14">
                  <c:v>19.5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93568"/>
        <c:axId val="83696640"/>
      </c:barChart>
      <c:catAx>
        <c:axId val="8369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9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96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7662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44062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33</v>
      </c>
      <c r="C10" s="46">
        <v>140</v>
      </c>
      <c r="D10" s="46">
        <v>20</v>
      </c>
      <c r="E10" s="46">
        <v>2</v>
      </c>
      <c r="F10" s="6">
        <f t="shared" ref="F10:F22" si="0">B10*0.5+C10*1+D10*2+E10*2.5</f>
        <v>201.5</v>
      </c>
      <c r="G10" s="2"/>
      <c r="H10" s="19" t="s">
        <v>4</v>
      </c>
      <c r="I10" s="46">
        <v>50</v>
      </c>
      <c r="J10" s="46">
        <v>128</v>
      </c>
      <c r="K10" s="46">
        <v>13</v>
      </c>
      <c r="L10" s="46">
        <v>4</v>
      </c>
      <c r="M10" s="6">
        <f t="shared" ref="M10:M22" si="1">I10*0.5+J10*1+K10*2+L10*2.5</f>
        <v>189</v>
      </c>
      <c r="N10" s="9">
        <f>F20+F21+F22+M10</f>
        <v>860.5</v>
      </c>
      <c r="O10" s="19" t="s">
        <v>43</v>
      </c>
      <c r="P10" s="46">
        <v>43</v>
      </c>
      <c r="Q10" s="46">
        <v>135</v>
      </c>
      <c r="R10" s="46">
        <v>23</v>
      </c>
      <c r="S10" s="46">
        <v>7</v>
      </c>
      <c r="T10" s="6">
        <f t="shared" ref="T10:T21" si="2">P10*0.5+Q10*1+R10*2+S10*2.5</f>
        <v>220</v>
      </c>
      <c r="U10" s="10"/>
      <c r="AB10" s="1"/>
    </row>
    <row r="11" spans="1:28" ht="24" customHeight="1" x14ac:dyDescent="0.2">
      <c r="A11" s="18" t="s">
        <v>14</v>
      </c>
      <c r="B11" s="46">
        <v>40</v>
      </c>
      <c r="C11" s="46">
        <v>161</v>
      </c>
      <c r="D11" s="46">
        <v>25</v>
      </c>
      <c r="E11" s="46">
        <v>2</v>
      </c>
      <c r="F11" s="6">
        <f t="shared" si="0"/>
        <v>236</v>
      </c>
      <c r="G11" s="2"/>
      <c r="H11" s="19" t="s">
        <v>5</v>
      </c>
      <c r="I11" s="46">
        <v>59</v>
      </c>
      <c r="J11" s="46">
        <v>171</v>
      </c>
      <c r="K11" s="46">
        <v>20</v>
      </c>
      <c r="L11" s="46">
        <v>6</v>
      </c>
      <c r="M11" s="6">
        <f t="shared" si="1"/>
        <v>255.5</v>
      </c>
      <c r="N11" s="9">
        <f>F21+F22+M10+M11</f>
        <v>900.5</v>
      </c>
      <c r="O11" s="19" t="s">
        <v>44</v>
      </c>
      <c r="P11" s="46">
        <v>45</v>
      </c>
      <c r="Q11" s="46">
        <v>154</v>
      </c>
      <c r="R11" s="46">
        <v>26</v>
      </c>
      <c r="S11" s="46">
        <v>7</v>
      </c>
      <c r="T11" s="6">
        <f t="shared" si="2"/>
        <v>246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155</v>
      </c>
      <c r="D12" s="46">
        <v>19</v>
      </c>
      <c r="E12" s="46">
        <v>2</v>
      </c>
      <c r="F12" s="6">
        <f t="shared" si="0"/>
        <v>221.5</v>
      </c>
      <c r="G12" s="2"/>
      <c r="H12" s="19" t="s">
        <v>6</v>
      </c>
      <c r="I12" s="46">
        <v>64</v>
      </c>
      <c r="J12" s="46">
        <v>164</v>
      </c>
      <c r="K12" s="46">
        <v>18</v>
      </c>
      <c r="L12" s="46">
        <v>5</v>
      </c>
      <c r="M12" s="6">
        <f t="shared" si="1"/>
        <v>244.5</v>
      </c>
      <c r="N12" s="2">
        <f>F22+M10+M11+M12</f>
        <v>909.5</v>
      </c>
      <c r="O12" s="19" t="s">
        <v>32</v>
      </c>
      <c r="P12" s="46">
        <v>47</v>
      </c>
      <c r="Q12" s="46">
        <v>149</v>
      </c>
      <c r="R12" s="46">
        <v>16</v>
      </c>
      <c r="S12" s="46">
        <v>2</v>
      </c>
      <c r="T12" s="6">
        <f t="shared" si="2"/>
        <v>209.5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149</v>
      </c>
      <c r="D13" s="46">
        <v>34</v>
      </c>
      <c r="E13" s="46">
        <v>3</v>
      </c>
      <c r="F13" s="6">
        <f t="shared" si="0"/>
        <v>248</v>
      </c>
      <c r="G13" s="2">
        <f t="shared" ref="G13:G19" si="3">F10+F11+F12+F13</f>
        <v>907</v>
      </c>
      <c r="H13" s="19" t="s">
        <v>7</v>
      </c>
      <c r="I13" s="46">
        <v>53</v>
      </c>
      <c r="J13" s="46">
        <v>148</v>
      </c>
      <c r="K13" s="46">
        <v>18</v>
      </c>
      <c r="L13" s="46">
        <v>2</v>
      </c>
      <c r="M13" s="6">
        <f t="shared" si="1"/>
        <v>215.5</v>
      </c>
      <c r="N13" s="2">
        <f t="shared" ref="N13:N18" si="4">M10+M11+M12+M13</f>
        <v>904.5</v>
      </c>
      <c r="O13" s="19" t="s">
        <v>33</v>
      </c>
      <c r="P13" s="46">
        <v>57</v>
      </c>
      <c r="Q13" s="46">
        <v>138</v>
      </c>
      <c r="R13" s="46">
        <v>19</v>
      </c>
      <c r="S13" s="46">
        <v>3</v>
      </c>
      <c r="T13" s="6">
        <f t="shared" si="2"/>
        <v>212</v>
      </c>
      <c r="U13" s="2">
        <f t="shared" ref="U13:U21" si="5">T10+T11+T12+T13</f>
        <v>887.5</v>
      </c>
      <c r="AB13" s="81">
        <v>241</v>
      </c>
    </row>
    <row r="14" spans="1:28" ht="24" customHeight="1" x14ac:dyDescent="0.2">
      <c r="A14" s="18" t="s">
        <v>21</v>
      </c>
      <c r="B14" s="46">
        <v>44</v>
      </c>
      <c r="C14" s="46">
        <v>150</v>
      </c>
      <c r="D14" s="46">
        <v>23</v>
      </c>
      <c r="E14" s="46">
        <v>7</v>
      </c>
      <c r="F14" s="6">
        <f t="shared" si="0"/>
        <v>235.5</v>
      </c>
      <c r="G14" s="2">
        <f t="shared" si="3"/>
        <v>941</v>
      </c>
      <c r="H14" s="19" t="s">
        <v>9</v>
      </c>
      <c r="I14" s="46">
        <v>42</v>
      </c>
      <c r="J14" s="46">
        <v>155</v>
      </c>
      <c r="K14" s="46">
        <v>19</v>
      </c>
      <c r="L14" s="46">
        <v>2</v>
      </c>
      <c r="M14" s="6">
        <f t="shared" si="1"/>
        <v>219</v>
      </c>
      <c r="N14" s="2">
        <f t="shared" si="4"/>
        <v>934.5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667.5</v>
      </c>
      <c r="AB14" s="81">
        <v>250</v>
      </c>
    </row>
    <row r="15" spans="1:28" ht="24" customHeight="1" x14ac:dyDescent="0.2">
      <c r="A15" s="18" t="s">
        <v>23</v>
      </c>
      <c r="B15" s="46">
        <v>49</v>
      </c>
      <c r="C15" s="46">
        <v>127</v>
      </c>
      <c r="D15" s="46">
        <v>25</v>
      </c>
      <c r="E15" s="46">
        <v>4</v>
      </c>
      <c r="F15" s="6">
        <f t="shared" si="0"/>
        <v>211.5</v>
      </c>
      <c r="G15" s="2">
        <f t="shared" si="3"/>
        <v>916.5</v>
      </c>
      <c r="H15" s="19" t="s">
        <v>12</v>
      </c>
      <c r="I15" s="46">
        <v>43</v>
      </c>
      <c r="J15" s="46">
        <v>148</v>
      </c>
      <c r="K15" s="46">
        <v>15</v>
      </c>
      <c r="L15" s="46">
        <v>4</v>
      </c>
      <c r="M15" s="6">
        <f t="shared" si="1"/>
        <v>209.5</v>
      </c>
      <c r="N15" s="2">
        <f t="shared" si="4"/>
        <v>888.5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421.5</v>
      </c>
      <c r="AB15" s="81">
        <v>262</v>
      </c>
    </row>
    <row r="16" spans="1:28" ht="24" customHeight="1" x14ac:dyDescent="0.2">
      <c r="A16" s="18" t="s">
        <v>39</v>
      </c>
      <c r="B16" s="46">
        <v>38</v>
      </c>
      <c r="C16" s="46">
        <v>103</v>
      </c>
      <c r="D16" s="46">
        <v>17</v>
      </c>
      <c r="E16" s="46">
        <v>4</v>
      </c>
      <c r="F16" s="6">
        <f t="shared" si="0"/>
        <v>166</v>
      </c>
      <c r="G16" s="2">
        <f t="shared" si="3"/>
        <v>861</v>
      </c>
      <c r="H16" s="19" t="s">
        <v>15</v>
      </c>
      <c r="I16" s="46">
        <v>40</v>
      </c>
      <c r="J16" s="46">
        <v>134</v>
      </c>
      <c r="K16" s="46">
        <v>13</v>
      </c>
      <c r="L16" s="46">
        <v>2</v>
      </c>
      <c r="M16" s="6">
        <f t="shared" si="1"/>
        <v>185</v>
      </c>
      <c r="N16" s="2">
        <f t="shared" si="4"/>
        <v>829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212</v>
      </c>
      <c r="AB16" s="81">
        <v>270.5</v>
      </c>
    </row>
    <row r="17" spans="1:28" ht="24" customHeight="1" x14ac:dyDescent="0.2">
      <c r="A17" s="18" t="s">
        <v>40</v>
      </c>
      <c r="B17" s="46">
        <v>42</v>
      </c>
      <c r="C17" s="46">
        <v>38</v>
      </c>
      <c r="D17" s="46">
        <v>18</v>
      </c>
      <c r="E17" s="46">
        <v>10</v>
      </c>
      <c r="F17" s="6">
        <f t="shared" si="0"/>
        <v>120</v>
      </c>
      <c r="G17" s="2">
        <f t="shared" si="3"/>
        <v>733</v>
      </c>
      <c r="H17" s="19" t="s">
        <v>18</v>
      </c>
      <c r="I17" s="46">
        <v>39</v>
      </c>
      <c r="J17" s="46">
        <v>127</v>
      </c>
      <c r="K17" s="46">
        <v>16</v>
      </c>
      <c r="L17" s="46">
        <v>5</v>
      </c>
      <c r="M17" s="6">
        <f t="shared" si="1"/>
        <v>191</v>
      </c>
      <c r="N17" s="2">
        <f t="shared" si="4"/>
        <v>804.5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45</v>
      </c>
      <c r="C18" s="46">
        <v>139</v>
      </c>
      <c r="D18" s="46">
        <v>19</v>
      </c>
      <c r="E18" s="46">
        <v>11</v>
      </c>
      <c r="F18" s="6">
        <f t="shared" si="0"/>
        <v>227</v>
      </c>
      <c r="G18" s="2">
        <f t="shared" si="3"/>
        <v>724.5</v>
      </c>
      <c r="H18" s="19" t="s">
        <v>20</v>
      </c>
      <c r="I18" s="46">
        <v>46</v>
      </c>
      <c r="J18" s="46">
        <v>126</v>
      </c>
      <c r="K18" s="46">
        <v>22</v>
      </c>
      <c r="L18" s="46">
        <v>6</v>
      </c>
      <c r="M18" s="6">
        <f t="shared" si="1"/>
        <v>208</v>
      </c>
      <c r="N18" s="2">
        <f t="shared" si="4"/>
        <v>793.5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44</v>
      </c>
      <c r="C19" s="47">
        <v>152</v>
      </c>
      <c r="D19" s="47">
        <v>15</v>
      </c>
      <c r="E19" s="47">
        <v>10</v>
      </c>
      <c r="F19" s="7">
        <f t="shared" si="0"/>
        <v>229</v>
      </c>
      <c r="G19" s="3">
        <f t="shared" si="3"/>
        <v>742</v>
      </c>
      <c r="H19" s="20" t="s">
        <v>22</v>
      </c>
      <c r="I19" s="45">
        <v>17</v>
      </c>
      <c r="J19" s="45">
        <v>155</v>
      </c>
      <c r="K19" s="45">
        <v>17</v>
      </c>
      <c r="L19" s="45">
        <v>13</v>
      </c>
      <c r="M19" s="6">
        <f t="shared" si="1"/>
        <v>230</v>
      </c>
      <c r="N19" s="2">
        <f>M16+M17+M18+M19</f>
        <v>814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49</v>
      </c>
      <c r="C20" s="45">
        <v>147</v>
      </c>
      <c r="D20" s="45">
        <v>17</v>
      </c>
      <c r="E20" s="45">
        <v>4</v>
      </c>
      <c r="F20" s="8">
        <f t="shared" si="0"/>
        <v>215.5</v>
      </c>
      <c r="G20" s="35"/>
      <c r="H20" s="19" t="s">
        <v>24</v>
      </c>
      <c r="I20" s="46">
        <v>12</v>
      </c>
      <c r="J20" s="46">
        <v>152</v>
      </c>
      <c r="K20" s="46">
        <v>12</v>
      </c>
      <c r="L20" s="46">
        <v>4</v>
      </c>
      <c r="M20" s="8">
        <f t="shared" si="1"/>
        <v>192</v>
      </c>
      <c r="N20" s="2">
        <f>M17+M18+M19+M20</f>
        <v>821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43</v>
      </c>
      <c r="C21" s="46">
        <v>148</v>
      </c>
      <c r="D21" s="46">
        <v>23</v>
      </c>
      <c r="E21" s="46">
        <v>8</v>
      </c>
      <c r="F21" s="6">
        <f t="shared" si="0"/>
        <v>235.5</v>
      </c>
      <c r="G21" s="36"/>
      <c r="H21" s="20" t="s">
        <v>25</v>
      </c>
      <c r="I21" s="46">
        <v>15</v>
      </c>
      <c r="J21" s="46">
        <v>135</v>
      </c>
      <c r="K21" s="46">
        <v>15</v>
      </c>
      <c r="L21" s="46">
        <v>5</v>
      </c>
      <c r="M21" s="6">
        <f t="shared" si="1"/>
        <v>185</v>
      </c>
      <c r="N21" s="2">
        <f>M18+M19+M20+M21</f>
        <v>815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55</v>
      </c>
      <c r="C22" s="46">
        <v>140</v>
      </c>
      <c r="D22" s="46">
        <v>19</v>
      </c>
      <c r="E22" s="46">
        <v>6</v>
      </c>
      <c r="F22" s="6">
        <f t="shared" si="0"/>
        <v>220.5</v>
      </c>
      <c r="G22" s="2"/>
      <c r="H22" s="21" t="s">
        <v>26</v>
      </c>
      <c r="I22" s="47">
        <v>17</v>
      </c>
      <c r="J22" s="47">
        <v>116</v>
      </c>
      <c r="K22" s="47">
        <v>13</v>
      </c>
      <c r="L22" s="47">
        <v>3</v>
      </c>
      <c r="M22" s="6">
        <f t="shared" si="1"/>
        <v>158</v>
      </c>
      <c r="N22" s="3">
        <f>M19+M20+M21+M22</f>
        <v>765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941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934.5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887.5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76 - CR 62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7662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44062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0</v>
      </c>
      <c r="C10" s="61">
        <v>2</v>
      </c>
      <c r="D10" s="61">
        <v>1</v>
      </c>
      <c r="E10" s="61">
        <v>0</v>
      </c>
      <c r="F10" s="62">
        <f t="shared" ref="F10:F22" si="0">B10*0.5+C10*1+D10*2+E10*2.5</f>
        <v>4</v>
      </c>
      <c r="G10" s="63"/>
      <c r="H10" s="64" t="s">
        <v>4</v>
      </c>
      <c r="I10" s="46">
        <v>5</v>
      </c>
      <c r="J10" s="46">
        <v>9</v>
      </c>
      <c r="K10" s="46">
        <v>0</v>
      </c>
      <c r="L10" s="46">
        <v>0</v>
      </c>
      <c r="M10" s="62">
        <v>0</v>
      </c>
      <c r="N10" s="65">
        <v>0</v>
      </c>
      <c r="O10" s="64" t="s">
        <v>43</v>
      </c>
      <c r="P10" s="46">
        <v>2</v>
      </c>
      <c r="Q10" s="46">
        <v>11</v>
      </c>
      <c r="R10" s="46">
        <v>0</v>
      </c>
      <c r="S10" s="46">
        <v>0</v>
      </c>
      <c r="T10" s="62">
        <f t="shared" ref="T10:T21" si="1">P10*0.5+Q10*1+R10*2+S10*2.5</f>
        <v>12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6</v>
      </c>
      <c r="D11" s="61">
        <v>0</v>
      </c>
      <c r="E11" s="61">
        <v>1</v>
      </c>
      <c r="F11" s="62">
        <f t="shared" si="0"/>
        <v>9</v>
      </c>
      <c r="G11" s="63"/>
      <c r="H11" s="64" t="s">
        <v>5</v>
      </c>
      <c r="I11" s="46">
        <v>5</v>
      </c>
      <c r="J11" s="46">
        <v>10</v>
      </c>
      <c r="K11" s="46">
        <v>0</v>
      </c>
      <c r="L11" s="46">
        <v>0</v>
      </c>
      <c r="M11" s="62">
        <v>0</v>
      </c>
      <c r="N11" s="65">
        <f>F21+F22+M10+M11</f>
        <v>22</v>
      </c>
      <c r="O11" s="64" t="s">
        <v>44</v>
      </c>
      <c r="P11" s="46">
        <v>5</v>
      </c>
      <c r="Q11" s="46">
        <v>8</v>
      </c>
      <c r="R11" s="46">
        <v>0</v>
      </c>
      <c r="S11" s="46">
        <v>0</v>
      </c>
      <c r="T11" s="62">
        <f t="shared" si="1"/>
        <v>10.5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6</v>
      </c>
      <c r="D12" s="61">
        <v>0</v>
      </c>
      <c r="E12" s="61">
        <v>1</v>
      </c>
      <c r="F12" s="62">
        <f t="shared" si="0"/>
        <v>9.5</v>
      </c>
      <c r="G12" s="63"/>
      <c r="H12" s="64" t="s">
        <v>6</v>
      </c>
      <c r="I12" s="46">
        <v>2</v>
      </c>
      <c r="J12" s="46">
        <v>10</v>
      </c>
      <c r="K12" s="46">
        <v>0</v>
      </c>
      <c r="L12" s="46">
        <v>0</v>
      </c>
      <c r="M12" s="62">
        <v>0</v>
      </c>
      <c r="N12" s="63">
        <f>F22+M10+M11+M12</f>
        <v>9</v>
      </c>
      <c r="O12" s="64" t="s">
        <v>32</v>
      </c>
      <c r="P12" s="46">
        <v>3</v>
      </c>
      <c r="Q12" s="46">
        <v>5</v>
      </c>
      <c r="R12" s="46">
        <v>0</v>
      </c>
      <c r="S12" s="46">
        <v>0</v>
      </c>
      <c r="T12" s="62">
        <f t="shared" si="1"/>
        <v>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9</v>
      </c>
      <c r="D13" s="61">
        <v>0</v>
      </c>
      <c r="E13" s="61">
        <v>2</v>
      </c>
      <c r="F13" s="62">
        <f t="shared" si="0"/>
        <v>14</v>
      </c>
      <c r="G13" s="63">
        <f t="shared" ref="G13:G19" si="2">F10+F11+F12+F13</f>
        <v>36.5</v>
      </c>
      <c r="H13" s="64" t="s">
        <v>7</v>
      </c>
      <c r="I13" s="46">
        <v>3</v>
      </c>
      <c r="J13" s="46">
        <v>9</v>
      </c>
      <c r="K13" s="46">
        <v>0</v>
      </c>
      <c r="L13" s="46">
        <v>0</v>
      </c>
      <c r="M13" s="62">
        <f t="shared" ref="M13:M22" si="3">I13*0.5+J13*1+K13*2+L13*2.5</f>
        <v>10.5</v>
      </c>
      <c r="N13" s="63">
        <f t="shared" ref="N13:N18" si="4">M10+M11+M12+M13</f>
        <v>10.5</v>
      </c>
      <c r="O13" s="64" t="s">
        <v>33</v>
      </c>
      <c r="P13" s="46">
        <v>3</v>
      </c>
      <c r="Q13" s="46">
        <v>3</v>
      </c>
      <c r="R13" s="46">
        <v>0</v>
      </c>
      <c r="S13" s="46">
        <v>0</v>
      </c>
      <c r="T13" s="62">
        <f t="shared" si="1"/>
        <v>4.5</v>
      </c>
      <c r="U13" s="63">
        <f t="shared" ref="U13:U21" si="5">T10+T11+T12+T13</f>
        <v>33.5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3</v>
      </c>
      <c r="D14" s="61">
        <v>0</v>
      </c>
      <c r="E14" s="61">
        <v>0</v>
      </c>
      <c r="F14" s="62">
        <f t="shared" si="0"/>
        <v>3.5</v>
      </c>
      <c r="G14" s="63">
        <f t="shared" si="2"/>
        <v>36</v>
      </c>
      <c r="H14" s="64" t="s">
        <v>9</v>
      </c>
      <c r="I14" s="46">
        <v>5</v>
      </c>
      <c r="J14" s="46">
        <v>7</v>
      </c>
      <c r="K14" s="46">
        <v>0</v>
      </c>
      <c r="L14" s="46">
        <v>0</v>
      </c>
      <c r="M14" s="62">
        <f t="shared" si="3"/>
        <v>9.5</v>
      </c>
      <c r="N14" s="63">
        <f t="shared" si="4"/>
        <v>20</v>
      </c>
      <c r="O14" s="64" t="s">
        <v>29</v>
      </c>
      <c r="P14" s="45"/>
      <c r="Q14" s="45"/>
      <c r="R14" s="45"/>
      <c r="S14" s="45"/>
      <c r="T14" s="62">
        <f t="shared" si="1"/>
        <v>0</v>
      </c>
      <c r="U14" s="63">
        <f t="shared" si="5"/>
        <v>21.5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6</v>
      </c>
      <c r="D15" s="61">
        <v>0</v>
      </c>
      <c r="E15" s="61">
        <v>0</v>
      </c>
      <c r="F15" s="62">
        <f t="shared" si="0"/>
        <v>8</v>
      </c>
      <c r="G15" s="63">
        <f t="shared" si="2"/>
        <v>35</v>
      </c>
      <c r="H15" s="64" t="s">
        <v>12</v>
      </c>
      <c r="I15" s="46">
        <v>2</v>
      </c>
      <c r="J15" s="46">
        <v>5</v>
      </c>
      <c r="K15" s="46">
        <v>0</v>
      </c>
      <c r="L15" s="46">
        <v>0</v>
      </c>
      <c r="M15" s="62">
        <f t="shared" si="3"/>
        <v>6</v>
      </c>
      <c r="N15" s="63">
        <f t="shared" si="4"/>
        <v>26</v>
      </c>
      <c r="O15" s="60" t="s">
        <v>30</v>
      </c>
      <c r="P15" s="46"/>
      <c r="Q15" s="46"/>
      <c r="R15" s="46"/>
      <c r="S15" s="46"/>
      <c r="T15" s="62">
        <f t="shared" si="1"/>
        <v>0</v>
      </c>
      <c r="U15" s="63">
        <f t="shared" si="5"/>
        <v>11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5</v>
      </c>
      <c r="D16" s="61">
        <v>0</v>
      </c>
      <c r="E16" s="61">
        <v>1</v>
      </c>
      <c r="F16" s="62">
        <f t="shared" si="0"/>
        <v>9</v>
      </c>
      <c r="G16" s="63">
        <f t="shared" si="2"/>
        <v>34.5</v>
      </c>
      <c r="H16" s="64" t="s">
        <v>15</v>
      </c>
      <c r="I16" s="46">
        <v>1</v>
      </c>
      <c r="J16" s="46">
        <v>3</v>
      </c>
      <c r="K16" s="46">
        <v>0</v>
      </c>
      <c r="L16" s="46">
        <v>0</v>
      </c>
      <c r="M16" s="62">
        <f t="shared" si="3"/>
        <v>3.5</v>
      </c>
      <c r="N16" s="63">
        <f t="shared" si="4"/>
        <v>29.5</v>
      </c>
      <c r="O16" s="64" t="s">
        <v>8</v>
      </c>
      <c r="P16" s="46"/>
      <c r="Q16" s="46"/>
      <c r="R16" s="46"/>
      <c r="S16" s="46"/>
      <c r="T16" s="62">
        <f t="shared" si="1"/>
        <v>0</v>
      </c>
      <c r="U16" s="63">
        <f t="shared" si="5"/>
        <v>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12</v>
      </c>
      <c r="D17" s="61">
        <v>0</v>
      </c>
      <c r="E17" s="61">
        <v>0</v>
      </c>
      <c r="F17" s="62">
        <f t="shared" si="0"/>
        <v>13.5</v>
      </c>
      <c r="G17" s="63">
        <f t="shared" si="2"/>
        <v>34</v>
      </c>
      <c r="H17" s="64" t="s">
        <v>18</v>
      </c>
      <c r="I17" s="46">
        <v>3</v>
      </c>
      <c r="J17" s="46">
        <v>6</v>
      </c>
      <c r="K17" s="46">
        <v>0</v>
      </c>
      <c r="L17" s="46">
        <v>0</v>
      </c>
      <c r="M17" s="62">
        <f t="shared" si="3"/>
        <v>7.5</v>
      </c>
      <c r="N17" s="63">
        <f t="shared" si="4"/>
        <v>26.5</v>
      </c>
      <c r="O17" s="64" t="s">
        <v>10</v>
      </c>
      <c r="P17" s="46"/>
      <c r="Q17" s="46"/>
      <c r="R17" s="46"/>
      <c r="S17" s="46"/>
      <c r="T17" s="62">
        <f t="shared" si="1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11</v>
      </c>
      <c r="D18" s="61">
        <v>0</v>
      </c>
      <c r="E18" s="61">
        <v>0</v>
      </c>
      <c r="F18" s="62">
        <f t="shared" si="0"/>
        <v>12.5</v>
      </c>
      <c r="G18" s="63">
        <f t="shared" si="2"/>
        <v>43</v>
      </c>
      <c r="H18" s="64" t="s">
        <v>20</v>
      </c>
      <c r="I18" s="46">
        <v>4</v>
      </c>
      <c r="J18" s="46">
        <v>8</v>
      </c>
      <c r="K18" s="46">
        <v>0</v>
      </c>
      <c r="L18" s="46">
        <v>1</v>
      </c>
      <c r="M18" s="62">
        <f t="shared" si="3"/>
        <v>12.5</v>
      </c>
      <c r="N18" s="63">
        <f t="shared" si="4"/>
        <v>29.5</v>
      </c>
      <c r="O18" s="64" t="s">
        <v>13</v>
      </c>
      <c r="P18" s="46"/>
      <c r="Q18" s="46"/>
      <c r="R18" s="46"/>
      <c r="S18" s="46"/>
      <c r="T18" s="62">
        <f t="shared" si="1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11</v>
      </c>
      <c r="D19" s="69">
        <v>0</v>
      </c>
      <c r="E19" s="69">
        <v>1</v>
      </c>
      <c r="F19" s="70">
        <f t="shared" si="0"/>
        <v>15</v>
      </c>
      <c r="G19" s="71">
        <f t="shared" si="2"/>
        <v>50</v>
      </c>
      <c r="H19" s="72" t="s">
        <v>22</v>
      </c>
      <c r="I19" s="45">
        <v>1</v>
      </c>
      <c r="J19" s="45">
        <v>7</v>
      </c>
      <c r="K19" s="45">
        <v>0</v>
      </c>
      <c r="L19" s="45">
        <v>1</v>
      </c>
      <c r="M19" s="62">
        <f t="shared" si="3"/>
        <v>10</v>
      </c>
      <c r="N19" s="63">
        <f>M16+M17+M18+M19</f>
        <v>33.5</v>
      </c>
      <c r="O19" s="64" t="s">
        <v>16</v>
      </c>
      <c r="P19" s="46"/>
      <c r="Q19" s="46"/>
      <c r="R19" s="46"/>
      <c r="S19" s="46"/>
      <c r="T19" s="62">
        <f t="shared" si="1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5</v>
      </c>
      <c r="D20" s="67">
        <v>0</v>
      </c>
      <c r="E20" s="67">
        <v>0</v>
      </c>
      <c r="F20" s="73">
        <f t="shared" si="0"/>
        <v>6</v>
      </c>
      <c r="G20" s="74"/>
      <c r="H20" s="64" t="s">
        <v>24</v>
      </c>
      <c r="I20" s="46">
        <v>4</v>
      </c>
      <c r="J20" s="46">
        <v>7</v>
      </c>
      <c r="K20" s="46">
        <v>0</v>
      </c>
      <c r="L20" s="46">
        <v>0</v>
      </c>
      <c r="M20" s="73">
        <f t="shared" si="3"/>
        <v>9</v>
      </c>
      <c r="N20" s="63">
        <f>M17+M18+M19+M20</f>
        <v>39</v>
      </c>
      <c r="O20" s="64" t="s">
        <v>45</v>
      </c>
      <c r="P20" s="45"/>
      <c r="Q20" s="45"/>
      <c r="R20" s="45"/>
      <c r="S20" s="45"/>
      <c r="T20" s="73">
        <f t="shared" si="1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8</v>
      </c>
      <c r="D21" s="61">
        <v>0</v>
      </c>
      <c r="E21" s="61">
        <v>1</v>
      </c>
      <c r="F21" s="62">
        <f t="shared" si="0"/>
        <v>13</v>
      </c>
      <c r="G21" s="75"/>
      <c r="H21" s="72" t="s">
        <v>25</v>
      </c>
      <c r="I21" s="46">
        <v>2</v>
      </c>
      <c r="J21" s="46">
        <v>8</v>
      </c>
      <c r="K21" s="46">
        <v>0</v>
      </c>
      <c r="L21" s="46">
        <v>1</v>
      </c>
      <c r="M21" s="62">
        <f t="shared" si="3"/>
        <v>11.5</v>
      </c>
      <c r="N21" s="63">
        <f>M18+M19+M20+M21</f>
        <v>43</v>
      </c>
      <c r="O21" s="68" t="s">
        <v>46</v>
      </c>
      <c r="P21" s="47"/>
      <c r="Q21" s="47"/>
      <c r="R21" s="47"/>
      <c r="S21" s="47"/>
      <c r="T21" s="70">
        <f t="shared" si="1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7</v>
      </c>
      <c r="D22" s="61">
        <v>0</v>
      </c>
      <c r="E22" s="61">
        <v>0</v>
      </c>
      <c r="F22" s="62">
        <f t="shared" si="0"/>
        <v>9</v>
      </c>
      <c r="G22" s="63"/>
      <c r="H22" s="68" t="s">
        <v>26</v>
      </c>
      <c r="I22" s="47">
        <v>3</v>
      </c>
      <c r="J22" s="47">
        <v>6</v>
      </c>
      <c r="K22" s="47">
        <v>0</v>
      </c>
      <c r="L22" s="47">
        <v>0</v>
      </c>
      <c r="M22" s="62">
        <f t="shared" si="3"/>
        <v>7.5</v>
      </c>
      <c r="N22" s="71">
        <f>M19+M20+M21+M22</f>
        <v>38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50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43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70</v>
      </c>
      <c r="N24" s="88"/>
      <c r="O24" s="206"/>
      <c r="P24" s="207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G17" sqref="G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76 - CR 62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7662</v>
      </c>
      <c r="M5" s="173"/>
      <c r="N5" s="173"/>
      <c r="O5" s="12"/>
      <c r="P5" s="162" t="s">
        <v>57</v>
      </c>
      <c r="Q5" s="162"/>
      <c r="R5" s="162"/>
      <c r="S5" s="171" t="s">
        <v>93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152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44062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</v>
      </c>
      <c r="C10" s="46">
        <v>9</v>
      </c>
      <c r="D10" s="46">
        <v>8</v>
      </c>
      <c r="E10" s="46">
        <v>2</v>
      </c>
      <c r="F10" s="62">
        <f>B10*0.5+C10*1+D10*2+E10*2.5</f>
        <v>31.5</v>
      </c>
      <c r="G10" s="2"/>
      <c r="H10" s="19" t="s">
        <v>4</v>
      </c>
      <c r="I10" s="46">
        <v>5</v>
      </c>
      <c r="J10" s="46">
        <v>17</v>
      </c>
      <c r="K10" s="46">
        <v>7</v>
      </c>
      <c r="L10" s="46">
        <v>3</v>
      </c>
      <c r="M10" s="6">
        <f>I10*0.5+J10*1+K10*2+L10*2.5</f>
        <v>41</v>
      </c>
      <c r="N10" s="9">
        <f>F20+F21+F22+M10</f>
        <v>131</v>
      </c>
      <c r="O10" s="19" t="s">
        <v>43</v>
      </c>
      <c r="P10" s="46">
        <v>9</v>
      </c>
      <c r="Q10" s="46">
        <v>19</v>
      </c>
      <c r="R10" s="46">
        <v>5</v>
      </c>
      <c r="S10" s="46">
        <v>1</v>
      </c>
      <c r="T10" s="6">
        <f>P10*0.5+Q10*1+R10*2+S10*2.5</f>
        <v>36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11</v>
      </c>
      <c r="D11" s="46">
        <v>6</v>
      </c>
      <c r="E11" s="46">
        <v>3</v>
      </c>
      <c r="F11" s="6">
        <f t="shared" ref="F11:F22" si="0">B11*0.5+C11*1+D11*2+E11*2.5</f>
        <v>31.5</v>
      </c>
      <c r="G11" s="2"/>
      <c r="H11" s="19" t="s">
        <v>5</v>
      </c>
      <c r="I11" s="46">
        <v>5</v>
      </c>
      <c r="J11" s="46">
        <v>19</v>
      </c>
      <c r="K11" s="46">
        <v>4</v>
      </c>
      <c r="L11" s="46">
        <v>1</v>
      </c>
      <c r="M11" s="6">
        <f t="shared" ref="M11:M22" si="1">I11*0.5+J11*1+K11*2+L11*2.5</f>
        <v>32</v>
      </c>
      <c r="N11" s="9">
        <f>F21+F22+M10+M11</f>
        <v>143</v>
      </c>
      <c r="O11" s="19" t="s">
        <v>44</v>
      </c>
      <c r="P11" s="46">
        <v>12</v>
      </c>
      <c r="Q11" s="46">
        <v>22</v>
      </c>
      <c r="R11" s="46">
        <v>4</v>
      </c>
      <c r="S11" s="46">
        <v>1</v>
      </c>
      <c r="T11" s="6">
        <f t="shared" ref="T11:T21" si="2">P11*0.5+Q11*1+R11*2+S11*2.5</f>
        <v>38.5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12</v>
      </c>
      <c r="D12" s="46">
        <v>9</v>
      </c>
      <c r="E12" s="46">
        <v>0</v>
      </c>
      <c r="F12" s="6">
        <f t="shared" si="0"/>
        <v>33</v>
      </c>
      <c r="G12" s="2"/>
      <c r="H12" s="19" t="s">
        <v>6</v>
      </c>
      <c r="I12" s="46">
        <v>3</v>
      </c>
      <c r="J12" s="46">
        <v>13</v>
      </c>
      <c r="K12" s="46">
        <v>6</v>
      </c>
      <c r="L12" s="46">
        <v>2</v>
      </c>
      <c r="M12" s="6">
        <f t="shared" si="1"/>
        <v>31.5</v>
      </c>
      <c r="N12" s="2">
        <f>F22+M10+M11+M12</f>
        <v>146.5</v>
      </c>
      <c r="O12" s="19" t="s">
        <v>32</v>
      </c>
      <c r="P12" s="46">
        <v>4</v>
      </c>
      <c r="Q12" s="46">
        <v>28</v>
      </c>
      <c r="R12" s="46">
        <v>4</v>
      </c>
      <c r="S12" s="46">
        <v>2</v>
      </c>
      <c r="T12" s="6">
        <f t="shared" si="2"/>
        <v>43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17</v>
      </c>
      <c r="D13" s="46">
        <v>6</v>
      </c>
      <c r="E13" s="46">
        <v>0</v>
      </c>
      <c r="F13" s="6">
        <f t="shared" si="0"/>
        <v>31.5</v>
      </c>
      <c r="G13" s="2">
        <f>F10+F11+F12+F13</f>
        <v>127.5</v>
      </c>
      <c r="H13" s="19" t="s">
        <v>7</v>
      </c>
      <c r="I13" s="46">
        <v>3</v>
      </c>
      <c r="J13" s="46">
        <v>11</v>
      </c>
      <c r="K13" s="46">
        <v>8</v>
      </c>
      <c r="L13" s="46">
        <v>1</v>
      </c>
      <c r="M13" s="6">
        <f t="shared" si="1"/>
        <v>31</v>
      </c>
      <c r="N13" s="2">
        <f t="shared" ref="N13:N18" si="3">M10+M11+M12+M13</f>
        <v>135.5</v>
      </c>
      <c r="O13" s="19" t="s">
        <v>33</v>
      </c>
      <c r="P13" s="46">
        <v>5</v>
      </c>
      <c r="Q13" s="46">
        <v>21</v>
      </c>
      <c r="R13" s="46">
        <v>5</v>
      </c>
      <c r="S13" s="46">
        <v>0</v>
      </c>
      <c r="T13" s="6">
        <f t="shared" si="2"/>
        <v>33.5</v>
      </c>
      <c r="U13" s="2">
        <f t="shared" ref="U13:U21" si="4">T10+T11+T12+T13</f>
        <v>151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28</v>
      </c>
      <c r="D14" s="46">
        <v>9</v>
      </c>
      <c r="E14" s="46">
        <v>0</v>
      </c>
      <c r="F14" s="6">
        <f t="shared" si="0"/>
        <v>49.5</v>
      </c>
      <c r="G14" s="2">
        <f t="shared" ref="G14:G19" si="5">F11+F12+F13+F14</f>
        <v>145.5</v>
      </c>
      <c r="H14" s="19" t="s">
        <v>9</v>
      </c>
      <c r="I14" s="46">
        <v>5</v>
      </c>
      <c r="J14" s="46">
        <v>9</v>
      </c>
      <c r="K14" s="46">
        <v>7</v>
      </c>
      <c r="L14" s="46">
        <v>0</v>
      </c>
      <c r="M14" s="6">
        <f t="shared" si="1"/>
        <v>25.5</v>
      </c>
      <c r="N14" s="2">
        <f t="shared" si="3"/>
        <v>120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115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18</v>
      </c>
      <c r="D15" s="46">
        <v>7</v>
      </c>
      <c r="E15" s="46">
        <v>0</v>
      </c>
      <c r="F15" s="6">
        <f t="shared" si="0"/>
        <v>36.5</v>
      </c>
      <c r="G15" s="2">
        <f t="shared" si="5"/>
        <v>150.5</v>
      </c>
      <c r="H15" s="19" t="s">
        <v>12</v>
      </c>
      <c r="I15" s="46">
        <v>4</v>
      </c>
      <c r="J15" s="46">
        <v>14</v>
      </c>
      <c r="K15" s="46">
        <v>5</v>
      </c>
      <c r="L15" s="46">
        <v>2</v>
      </c>
      <c r="M15" s="6">
        <f t="shared" si="1"/>
        <v>31</v>
      </c>
      <c r="N15" s="2">
        <f t="shared" si="3"/>
        <v>119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76.5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20</v>
      </c>
      <c r="D16" s="46">
        <v>5</v>
      </c>
      <c r="E16" s="46">
        <v>2</v>
      </c>
      <c r="F16" s="6">
        <f t="shared" si="0"/>
        <v>38</v>
      </c>
      <c r="G16" s="2">
        <f t="shared" si="5"/>
        <v>155.5</v>
      </c>
      <c r="H16" s="19" t="s">
        <v>15</v>
      </c>
      <c r="I16" s="46">
        <v>2</v>
      </c>
      <c r="J16" s="46">
        <v>12</v>
      </c>
      <c r="K16" s="46">
        <v>6</v>
      </c>
      <c r="L16" s="46">
        <v>1</v>
      </c>
      <c r="M16" s="6">
        <f t="shared" si="1"/>
        <v>27.5</v>
      </c>
      <c r="N16" s="2">
        <f t="shared" si="3"/>
        <v>115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33.5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7</v>
      </c>
      <c r="C17" s="46">
        <v>17</v>
      </c>
      <c r="D17" s="46">
        <v>7</v>
      </c>
      <c r="E17" s="46">
        <v>1</v>
      </c>
      <c r="F17" s="6">
        <f t="shared" si="0"/>
        <v>37</v>
      </c>
      <c r="G17" s="2">
        <f t="shared" si="5"/>
        <v>161</v>
      </c>
      <c r="H17" s="19" t="s">
        <v>18</v>
      </c>
      <c r="I17" s="46">
        <v>4</v>
      </c>
      <c r="J17" s="46">
        <v>11</v>
      </c>
      <c r="K17" s="46">
        <v>5</v>
      </c>
      <c r="L17" s="46">
        <v>0</v>
      </c>
      <c r="M17" s="6">
        <f t="shared" si="1"/>
        <v>23</v>
      </c>
      <c r="N17" s="2">
        <f t="shared" si="3"/>
        <v>107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23</v>
      </c>
      <c r="D18" s="46">
        <v>7</v>
      </c>
      <c r="E18" s="46">
        <v>0</v>
      </c>
      <c r="F18" s="6">
        <f t="shared" si="0"/>
        <v>43.5</v>
      </c>
      <c r="G18" s="2">
        <f t="shared" si="5"/>
        <v>155</v>
      </c>
      <c r="H18" s="19" t="s">
        <v>20</v>
      </c>
      <c r="I18" s="46">
        <v>6</v>
      </c>
      <c r="J18" s="46">
        <v>7</v>
      </c>
      <c r="K18" s="46">
        <v>5</v>
      </c>
      <c r="L18" s="46">
        <v>1</v>
      </c>
      <c r="M18" s="6">
        <f t="shared" si="1"/>
        <v>22.5</v>
      </c>
      <c r="N18" s="2">
        <f t="shared" si="3"/>
        <v>104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22</v>
      </c>
      <c r="D19" s="47">
        <v>7</v>
      </c>
      <c r="E19" s="47">
        <v>1</v>
      </c>
      <c r="F19" s="7">
        <f t="shared" si="0"/>
        <v>41</v>
      </c>
      <c r="G19" s="3">
        <f t="shared" si="5"/>
        <v>159.5</v>
      </c>
      <c r="H19" s="20" t="s">
        <v>22</v>
      </c>
      <c r="I19" s="45">
        <v>3</v>
      </c>
      <c r="J19" s="45">
        <v>5</v>
      </c>
      <c r="K19" s="45">
        <v>4</v>
      </c>
      <c r="L19" s="45">
        <v>1</v>
      </c>
      <c r="M19" s="6">
        <f t="shared" si="1"/>
        <v>17</v>
      </c>
      <c r="N19" s="2">
        <f>M16+M17+M18+M19</f>
        <v>90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8</v>
      </c>
      <c r="D20" s="45">
        <v>5</v>
      </c>
      <c r="E20" s="45">
        <v>0</v>
      </c>
      <c r="F20" s="8">
        <f t="shared" si="0"/>
        <v>20</v>
      </c>
      <c r="G20" s="35"/>
      <c r="H20" s="19" t="s">
        <v>24</v>
      </c>
      <c r="I20" s="46">
        <v>4</v>
      </c>
      <c r="J20" s="46">
        <v>7</v>
      </c>
      <c r="K20" s="46">
        <v>3</v>
      </c>
      <c r="L20" s="46">
        <v>2</v>
      </c>
      <c r="M20" s="8">
        <f t="shared" si="1"/>
        <v>20</v>
      </c>
      <c r="N20" s="2">
        <f>M17+M18+M19+M20</f>
        <v>82.5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</v>
      </c>
      <c r="C21" s="46">
        <v>11</v>
      </c>
      <c r="D21" s="46">
        <v>7</v>
      </c>
      <c r="E21" s="46">
        <v>0</v>
      </c>
      <c r="F21" s="6">
        <f t="shared" si="0"/>
        <v>28</v>
      </c>
      <c r="G21" s="36"/>
      <c r="H21" s="20" t="s">
        <v>25</v>
      </c>
      <c r="I21" s="46">
        <v>2</v>
      </c>
      <c r="J21" s="46">
        <v>6</v>
      </c>
      <c r="K21" s="46">
        <v>5</v>
      </c>
      <c r="L21" s="46">
        <v>1</v>
      </c>
      <c r="M21" s="6">
        <f t="shared" si="1"/>
        <v>19.5</v>
      </c>
      <c r="N21" s="2">
        <f>M18+M19+M20+M21</f>
        <v>79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15</v>
      </c>
      <c r="D22" s="46">
        <v>9</v>
      </c>
      <c r="E22" s="46">
        <v>2</v>
      </c>
      <c r="F22" s="6">
        <f t="shared" si="0"/>
        <v>42</v>
      </c>
      <c r="G22" s="2"/>
      <c r="H22" s="21" t="s">
        <v>26</v>
      </c>
      <c r="I22" s="47">
        <v>3</v>
      </c>
      <c r="J22" s="47">
        <v>8</v>
      </c>
      <c r="K22" s="47">
        <v>4</v>
      </c>
      <c r="L22" s="47">
        <v>3</v>
      </c>
      <c r="M22" s="6">
        <f t="shared" si="1"/>
        <v>25</v>
      </c>
      <c r="N22" s="3">
        <f>M19+M20+M21+M22</f>
        <v>81.5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161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146.5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83</v>
      </c>
      <c r="G24" s="88"/>
      <c r="H24" s="180"/>
      <c r="I24" s="181"/>
      <c r="J24" s="82" t="s">
        <v>72</v>
      </c>
      <c r="K24" s="86"/>
      <c r="L24" s="86"/>
      <c r="M24" s="87" t="s">
        <v>74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25" sqref="H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76 - CR 62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7662</v>
      </c>
      <c r="M6" s="173"/>
      <c r="N6" s="173"/>
      <c r="O6" s="12"/>
      <c r="P6" s="162" t="s">
        <v>58</v>
      </c>
      <c r="Q6" s="162"/>
      <c r="R6" s="162"/>
      <c r="S6" s="213">
        <f>'G-1'!S6:U6</f>
        <v>44062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'G-1'!B10+'G-3'!B10+'G-4'!B10</f>
        <v>36</v>
      </c>
      <c r="C10" s="46">
        <f>'G-1'!C10+'G-3'!C10+'G-4'!C10</f>
        <v>151</v>
      </c>
      <c r="D10" s="46">
        <f>'G-1'!D10+'G-3'!D10+'G-4'!D10</f>
        <v>29</v>
      </c>
      <c r="E10" s="46">
        <f>'G-1'!E10+'G-3'!E10+'G-4'!E10</f>
        <v>4</v>
      </c>
      <c r="F10" s="6">
        <f t="shared" ref="F10:F22" si="0">B10*0.5+C10*1+D10*2+E10*2.5</f>
        <v>237</v>
      </c>
      <c r="G10" s="2"/>
      <c r="H10" s="19" t="s">
        <v>4</v>
      </c>
      <c r="I10" s="46">
        <f>'G-1'!I10+'G-3'!I10+'G-4'!I10</f>
        <v>60</v>
      </c>
      <c r="J10" s="46">
        <f>'G-1'!J10+'G-3'!J10+'G-4'!J10</f>
        <v>154</v>
      </c>
      <c r="K10" s="46">
        <f>'G-1'!K10+'G-3'!K10+'G-4'!K10</f>
        <v>20</v>
      </c>
      <c r="L10" s="46">
        <f>'G-1'!L10+'G-3'!L10+'G-4'!L10</f>
        <v>7</v>
      </c>
      <c r="M10" s="6">
        <f t="shared" ref="M10:M22" si="1">I10*0.5+J10*1+K10*2+L10*2.5</f>
        <v>241.5</v>
      </c>
      <c r="N10" s="9">
        <f>F20+F21+F22+M10</f>
        <v>1031</v>
      </c>
      <c r="O10" s="19" t="s">
        <v>43</v>
      </c>
      <c r="P10" s="46">
        <f>'G-1'!P10+'G-3'!P10+'G-4'!P10</f>
        <v>54</v>
      </c>
      <c r="Q10" s="46">
        <f>'G-1'!Q10+'G-3'!Q10+'G-4'!Q10</f>
        <v>165</v>
      </c>
      <c r="R10" s="46">
        <f>'G-1'!R10+'G-3'!R10+'G-4'!R10</f>
        <v>28</v>
      </c>
      <c r="S10" s="46">
        <f>'G-1'!S10+'G-3'!S10+'G-4'!S10</f>
        <v>8</v>
      </c>
      <c r="T10" s="6">
        <f t="shared" ref="T10:T21" si="2">P10*0.5+Q10*1+R10*2+S10*2.5</f>
        <v>268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43</v>
      </c>
      <c r="C11" s="46">
        <f>'G-1'!C11+'G-3'!C11+'G-4'!C11</f>
        <v>178</v>
      </c>
      <c r="D11" s="46">
        <f>'G-1'!D11+'G-3'!D11+'G-4'!D11</f>
        <v>31</v>
      </c>
      <c r="E11" s="46">
        <f>'G-1'!E11+'G-3'!E11+'G-4'!E11</f>
        <v>6</v>
      </c>
      <c r="F11" s="6">
        <f t="shared" si="0"/>
        <v>276.5</v>
      </c>
      <c r="G11" s="2"/>
      <c r="H11" s="19" t="s">
        <v>5</v>
      </c>
      <c r="I11" s="46">
        <f>'G-1'!I11+'G-3'!I11+'G-4'!I11</f>
        <v>69</v>
      </c>
      <c r="J11" s="46">
        <f>'G-1'!J11+'G-3'!J11+'G-4'!J11</f>
        <v>200</v>
      </c>
      <c r="K11" s="46">
        <f>'G-1'!K11+'G-3'!K11+'G-4'!K11</f>
        <v>24</v>
      </c>
      <c r="L11" s="46">
        <f>'G-1'!L11+'G-3'!L11+'G-4'!L11</f>
        <v>7</v>
      </c>
      <c r="M11" s="6">
        <f t="shared" si="1"/>
        <v>300</v>
      </c>
      <c r="N11" s="9">
        <f>F21+F22+M10+M11</f>
        <v>1089.5</v>
      </c>
      <c r="O11" s="19" t="s">
        <v>44</v>
      </c>
      <c r="P11" s="46">
        <f>'G-1'!P11+'G-3'!P11+'G-4'!P11</f>
        <v>62</v>
      </c>
      <c r="Q11" s="46">
        <f>'G-1'!Q11+'G-3'!Q11+'G-4'!Q11</f>
        <v>184</v>
      </c>
      <c r="R11" s="46">
        <f>'G-1'!R11+'G-3'!R11+'G-4'!R11</f>
        <v>30</v>
      </c>
      <c r="S11" s="46">
        <f>'G-1'!S11+'G-3'!S11+'G-4'!S11</f>
        <v>8</v>
      </c>
      <c r="T11" s="6">
        <f t="shared" si="2"/>
        <v>295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55</v>
      </c>
      <c r="C12" s="46">
        <f>'G-1'!C12+'G-3'!C12+'G-4'!C12</f>
        <v>173</v>
      </c>
      <c r="D12" s="46">
        <f>'G-1'!D12+'G-3'!D12+'G-4'!D12</f>
        <v>28</v>
      </c>
      <c r="E12" s="46">
        <f>'G-1'!E12+'G-3'!E12+'G-4'!E12</f>
        <v>3</v>
      </c>
      <c r="F12" s="6">
        <f t="shared" si="0"/>
        <v>264</v>
      </c>
      <c r="G12" s="2"/>
      <c r="H12" s="19" t="s">
        <v>6</v>
      </c>
      <c r="I12" s="46">
        <f>'G-1'!I12+'G-3'!I12+'G-4'!I12</f>
        <v>69</v>
      </c>
      <c r="J12" s="46">
        <f>'G-1'!J12+'G-3'!J12+'G-4'!J12</f>
        <v>187</v>
      </c>
      <c r="K12" s="46">
        <f>'G-1'!K12+'G-3'!K12+'G-4'!K12</f>
        <v>24</v>
      </c>
      <c r="L12" s="46">
        <f>'G-1'!L12+'G-3'!L12+'G-4'!L12</f>
        <v>7</v>
      </c>
      <c r="M12" s="6">
        <f t="shared" si="1"/>
        <v>287</v>
      </c>
      <c r="N12" s="2">
        <f>F22+M10+M11+M12</f>
        <v>1100</v>
      </c>
      <c r="O12" s="19" t="s">
        <v>32</v>
      </c>
      <c r="P12" s="46">
        <f>'G-1'!P12+'G-3'!P12+'G-4'!P12</f>
        <v>54</v>
      </c>
      <c r="Q12" s="46">
        <f>'G-1'!Q12+'G-3'!Q12+'G-4'!Q12</f>
        <v>182</v>
      </c>
      <c r="R12" s="46">
        <f>'G-1'!R12+'G-3'!R12+'G-4'!R12</f>
        <v>20</v>
      </c>
      <c r="S12" s="46">
        <f>'G-1'!S12+'G-3'!S12+'G-4'!S12</f>
        <v>4</v>
      </c>
      <c r="T12" s="6">
        <f t="shared" si="2"/>
        <v>259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52</v>
      </c>
      <c r="C13" s="46">
        <f>'G-1'!C13+'G-3'!C13+'G-4'!C13</f>
        <v>175</v>
      </c>
      <c r="D13" s="46">
        <f>'G-1'!D13+'G-3'!D13+'G-4'!D13</f>
        <v>40</v>
      </c>
      <c r="E13" s="46">
        <f>'G-1'!E13+'G-3'!E13+'G-4'!E13</f>
        <v>5</v>
      </c>
      <c r="F13" s="6">
        <f t="shared" si="0"/>
        <v>293.5</v>
      </c>
      <c r="G13" s="2">
        <f t="shared" ref="G13:G19" si="3">F10+F11+F12+F13</f>
        <v>1071</v>
      </c>
      <c r="H13" s="19" t="s">
        <v>7</v>
      </c>
      <c r="I13" s="46">
        <f>'G-1'!I13+'G-3'!I13+'G-4'!I13</f>
        <v>59</v>
      </c>
      <c r="J13" s="46">
        <f>'G-1'!J13+'G-3'!J13+'G-4'!J13</f>
        <v>168</v>
      </c>
      <c r="K13" s="46">
        <f>'G-1'!K13+'G-3'!K13+'G-4'!K13</f>
        <v>26</v>
      </c>
      <c r="L13" s="46">
        <f>'G-1'!L13+'G-3'!L13+'G-4'!L13</f>
        <v>3</v>
      </c>
      <c r="M13" s="6">
        <f t="shared" si="1"/>
        <v>257</v>
      </c>
      <c r="N13" s="2">
        <f t="shared" ref="N13:N18" si="4">M10+M11+M12+M13</f>
        <v>1085.5</v>
      </c>
      <c r="O13" s="19" t="s">
        <v>33</v>
      </c>
      <c r="P13" s="46">
        <f>'G-1'!P13+'G-3'!P13+'G-4'!P13</f>
        <v>65</v>
      </c>
      <c r="Q13" s="46">
        <f>'G-1'!Q13+'G-3'!Q13+'G-4'!Q13</f>
        <v>162</v>
      </c>
      <c r="R13" s="46">
        <f>'G-1'!R13+'G-3'!R13+'G-4'!R13</f>
        <v>24</v>
      </c>
      <c r="S13" s="46">
        <f>'G-1'!S13+'G-3'!S13+'G-4'!S13</f>
        <v>3</v>
      </c>
      <c r="T13" s="6">
        <f t="shared" si="2"/>
        <v>250</v>
      </c>
      <c r="U13" s="2">
        <f t="shared" ref="U13:U21" si="5">T10+T11+T12+T13</f>
        <v>1072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52</v>
      </c>
      <c r="C14" s="46">
        <f>'G-1'!C14+'G-3'!C14+'G-4'!C14</f>
        <v>181</v>
      </c>
      <c r="D14" s="46">
        <f>'G-1'!D14+'G-3'!D14+'G-4'!D14</f>
        <v>32</v>
      </c>
      <c r="E14" s="46">
        <f>'G-1'!E14+'G-3'!E14+'G-4'!E14</f>
        <v>7</v>
      </c>
      <c r="F14" s="6">
        <f t="shared" si="0"/>
        <v>288.5</v>
      </c>
      <c r="G14" s="2">
        <f t="shared" si="3"/>
        <v>1122.5</v>
      </c>
      <c r="H14" s="19" t="s">
        <v>9</v>
      </c>
      <c r="I14" s="46">
        <f>'G-1'!I14+'G-3'!I14+'G-4'!I14</f>
        <v>52</v>
      </c>
      <c r="J14" s="46">
        <f>'G-1'!J14+'G-3'!J14+'G-4'!J14</f>
        <v>171</v>
      </c>
      <c r="K14" s="46">
        <f>'G-1'!K14+'G-3'!K14+'G-4'!K14</f>
        <v>26</v>
      </c>
      <c r="L14" s="46">
        <f>'G-1'!L14+'G-3'!L14+'G-4'!L14</f>
        <v>2</v>
      </c>
      <c r="M14" s="6">
        <f t="shared" si="1"/>
        <v>254</v>
      </c>
      <c r="N14" s="2">
        <f t="shared" si="4"/>
        <v>1098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804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62</v>
      </c>
      <c r="C15" s="46">
        <f>'G-1'!C15+'G-3'!C15+'G-4'!C15</f>
        <v>151</v>
      </c>
      <c r="D15" s="46">
        <f>'G-1'!D15+'G-3'!D15+'G-4'!D15</f>
        <v>32</v>
      </c>
      <c r="E15" s="46">
        <f>'G-1'!E15+'G-3'!E15+'G-4'!E15</f>
        <v>4</v>
      </c>
      <c r="F15" s="6">
        <f t="shared" si="0"/>
        <v>256</v>
      </c>
      <c r="G15" s="2">
        <f t="shared" si="3"/>
        <v>1102</v>
      </c>
      <c r="H15" s="19" t="s">
        <v>12</v>
      </c>
      <c r="I15" s="46">
        <f>'G-1'!I15+'G-3'!I15+'G-4'!I15</f>
        <v>49</v>
      </c>
      <c r="J15" s="46">
        <f>'G-1'!J15+'G-3'!J15+'G-4'!J15</f>
        <v>167</v>
      </c>
      <c r="K15" s="46">
        <f>'G-1'!K15+'G-3'!K15+'G-4'!K15</f>
        <v>20</v>
      </c>
      <c r="L15" s="46">
        <f>'G-1'!L15+'G-3'!L15+'G-4'!L15</f>
        <v>6</v>
      </c>
      <c r="M15" s="6">
        <f t="shared" si="1"/>
        <v>246.5</v>
      </c>
      <c r="N15" s="2">
        <f t="shared" si="4"/>
        <v>1044.5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509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47</v>
      </c>
      <c r="C16" s="46">
        <f>'G-1'!C16+'G-3'!C16+'G-4'!C16</f>
        <v>128</v>
      </c>
      <c r="D16" s="46">
        <f>'G-1'!D16+'G-3'!D16+'G-4'!D16</f>
        <v>22</v>
      </c>
      <c r="E16" s="46">
        <f>'G-1'!E16+'G-3'!E16+'G-4'!E16</f>
        <v>7</v>
      </c>
      <c r="F16" s="6">
        <f t="shared" si="0"/>
        <v>213</v>
      </c>
      <c r="G16" s="2">
        <f t="shared" si="3"/>
        <v>1051</v>
      </c>
      <c r="H16" s="19" t="s">
        <v>15</v>
      </c>
      <c r="I16" s="46">
        <f>'G-1'!I16+'G-3'!I16+'G-4'!I16</f>
        <v>43</v>
      </c>
      <c r="J16" s="46">
        <f>'G-1'!J16+'G-3'!J16+'G-4'!J16</f>
        <v>149</v>
      </c>
      <c r="K16" s="46">
        <f>'G-1'!K16+'G-3'!K16+'G-4'!K16</f>
        <v>19</v>
      </c>
      <c r="L16" s="46">
        <f>'G-1'!L16+'G-3'!L16+'G-4'!L16</f>
        <v>3</v>
      </c>
      <c r="M16" s="6">
        <f t="shared" si="1"/>
        <v>216</v>
      </c>
      <c r="N16" s="2">
        <f t="shared" si="4"/>
        <v>973.5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250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52</v>
      </c>
      <c r="C17" s="46">
        <f>'G-1'!C17+'G-3'!C17+'G-4'!C17</f>
        <v>67</v>
      </c>
      <c r="D17" s="46">
        <f>'G-1'!D17+'G-3'!D17+'G-4'!D17</f>
        <v>25</v>
      </c>
      <c r="E17" s="46">
        <f>'G-1'!E17+'G-3'!E17+'G-4'!E17</f>
        <v>11</v>
      </c>
      <c r="F17" s="6">
        <f t="shared" si="0"/>
        <v>170.5</v>
      </c>
      <c r="G17" s="2">
        <f t="shared" si="3"/>
        <v>928</v>
      </c>
      <c r="H17" s="19" t="s">
        <v>18</v>
      </c>
      <c r="I17" s="46">
        <f>'G-1'!I17+'G-3'!I17+'G-4'!I17</f>
        <v>46</v>
      </c>
      <c r="J17" s="46">
        <f>'G-1'!J17+'G-3'!J17+'G-4'!J17</f>
        <v>144</v>
      </c>
      <c r="K17" s="46">
        <f>'G-1'!K17+'G-3'!K17+'G-4'!K17</f>
        <v>21</v>
      </c>
      <c r="L17" s="46">
        <f>'G-1'!L17+'G-3'!L17+'G-4'!L17</f>
        <v>5</v>
      </c>
      <c r="M17" s="6">
        <f t="shared" si="1"/>
        <v>221.5</v>
      </c>
      <c r="N17" s="2">
        <f t="shared" si="4"/>
        <v>938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61</v>
      </c>
      <c r="C18" s="46">
        <f>'G-1'!C18+'G-3'!C18+'G-4'!C18</f>
        <v>173</v>
      </c>
      <c r="D18" s="46">
        <f>'G-1'!D18+'G-3'!D18+'G-4'!D18</f>
        <v>26</v>
      </c>
      <c r="E18" s="46">
        <f>'G-1'!E18+'G-3'!E18+'G-4'!E18</f>
        <v>11</v>
      </c>
      <c r="F18" s="6">
        <f t="shared" si="0"/>
        <v>283</v>
      </c>
      <c r="G18" s="2">
        <f t="shared" si="3"/>
        <v>922.5</v>
      </c>
      <c r="H18" s="19" t="s">
        <v>20</v>
      </c>
      <c r="I18" s="46">
        <f>'G-1'!I18+'G-3'!I18+'G-4'!I18</f>
        <v>56</v>
      </c>
      <c r="J18" s="46">
        <f>'G-1'!J18+'G-3'!J18+'G-4'!J18</f>
        <v>141</v>
      </c>
      <c r="K18" s="46">
        <f>'G-1'!K18+'G-3'!K18+'G-4'!K18</f>
        <v>27</v>
      </c>
      <c r="L18" s="46">
        <f>'G-1'!L18+'G-3'!L18+'G-4'!L18</f>
        <v>8</v>
      </c>
      <c r="M18" s="6">
        <f t="shared" si="1"/>
        <v>243</v>
      </c>
      <c r="N18" s="2">
        <f t="shared" si="4"/>
        <v>927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52</v>
      </c>
      <c r="C19" s="47">
        <f>'G-1'!C19+'G-3'!C19+'G-4'!C19</f>
        <v>185</v>
      </c>
      <c r="D19" s="47">
        <f>'G-1'!D19+'G-3'!D19+'G-4'!D19</f>
        <v>22</v>
      </c>
      <c r="E19" s="47">
        <f>'G-1'!E19+'G-3'!E19+'G-4'!E19</f>
        <v>12</v>
      </c>
      <c r="F19" s="7">
        <f t="shared" si="0"/>
        <v>285</v>
      </c>
      <c r="G19" s="3">
        <f t="shared" si="3"/>
        <v>951.5</v>
      </c>
      <c r="H19" s="20" t="s">
        <v>22</v>
      </c>
      <c r="I19" s="46">
        <f>'G-1'!I19+'G-3'!I19+'G-4'!I19</f>
        <v>21</v>
      </c>
      <c r="J19" s="46">
        <f>'G-1'!J19+'G-3'!J19+'G-4'!J19</f>
        <v>167</v>
      </c>
      <c r="K19" s="46">
        <f>'G-1'!K19+'G-3'!K19+'G-4'!K19</f>
        <v>21</v>
      </c>
      <c r="L19" s="46">
        <f>'G-1'!L19+'G-3'!L19+'G-4'!L19</f>
        <v>15</v>
      </c>
      <c r="M19" s="6">
        <f t="shared" si="1"/>
        <v>257</v>
      </c>
      <c r="N19" s="2">
        <f>M16+M17+M18+M19</f>
        <v>937.5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55</v>
      </c>
      <c r="C20" s="45">
        <f>'G-1'!C20+'G-3'!C20+'G-4'!C20</f>
        <v>160</v>
      </c>
      <c r="D20" s="45">
        <f>'G-1'!D20+'G-3'!D20+'G-4'!D20</f>
        <v>22</v>
      </c>
      <c r="E20" s="45">
        <f>'G-1'!E20+'G-3'!E20+'G-4'!E20</f>
        <v>4</v>
      </c>
      <c r="F20" s="8">
        <f t="shared" si="0"/>
        <v>241.5</v>
      </c>
      <c r="G20" s="35"/>
      <c r="H20" s="19" t="s">
        <v>24</v>
      </c>
      <c r="I20" s="46">
        <f>'G-1'!I20+'G-3'!I20+'G-4'!I20</f>
        <v>20</v>
      </c>
      <c r="J20" s="46">
        <f>'G-1'!J20+'G-3'!J20+'G-4'!J20</f>
        <v>166</v>
      </c>
      <c r="K20" s="46">
        <f>'G-1'!K20+'G-3'!K20+'G-4'!K20</f>
        <v>15</v>
      </c>
      <c r="L20" s="46">
        <f>'G-1'!L20+'G-3'!L20+'G-4'!L20</f>
        <v>6</v>
      </c>
      <c r="M20" s="8">
        <f t="shared" si="1"/>
        <v>221</v>
      </c>
      <c r="N20" s="2">
        <f>M17+M18+M19+M20</f>
        <v>942.5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54</v>
      </c>
      <c r="C21" s="45">
        <f>'G-1'!C21+'G-3'!C21+'G-4'!C21</f>
        <v>167</v>
      </c>
      <c r="D21" s="45">
        <f>'G-1'!D21+'G-3'!D21+'G-4'!D21</f>
        <v>30</v>
      </c>
      <c r="E21" s="45">
        <f>'G-1'!E21+'G-3'!E21+'G-4'!E21</f>
        <v>9</v>
      </c>
      <c r="F21" s="6">
        <f t="shared" si="0"/>
        <v>276.5</v>
      </c>
      <c r="G21" s="36"/>
      <c r="H21" s="20" t="s">
        <v>25</v>
      </c>
      <c r="I21" s="46">
        <f>'G-1'!I21+'G-3'!I21+'G-4'!I21</f>
        <v>19</v>
      </c>
      <c r="J21" s="46">
        <f>'G-1'!J21+'G-3'!J21+'G-4'!J21</f>
        <v>149</v>
      </c>
      <c r="K21" s="46">
        <f>'G-1'!K21+'G-3'!K21+'G-4'!K21</f>
        <v>20</v>
      </c>
      <c r="L21" s="46">
        <f>'G-1'!L21+'G-3'!L21+'G-4'!L21</f>
        <v>7</v>
      </c>
      <c r="M21" s="6">
        <f t="shared" si="1"/>
        <v>216</v>
      </c>
      <c r="N21" s="2">
        <f>M18+M19+M20+M21</f>
        <v>937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67</v>
      </c>
      <c r="C22" s="45">
        <f>'G-1'!C22+'G-3'!C22+'G-4'!C22</f>
        <v>162</v>
      </c>
      <c r="D22" s="45">
        <f>'G-1'!D22+'G-3'!D22+'G-4'!D22</f>
        <v>28</v>
      </c>
      <c r="E22" s="45">
        <f>'G-1'!E22+'G-3'!E22+'G-4'!E22</f>
        <v>8</v>
      </c>
      <c r="F22" s="6">
        <f t="shared" si="0"/>
        <v>271.5</v>
      </c>
      <c r="G22" s="2"/>
      <c r="H22" s="21" t="s">
        <v>26</v>
      </c>
      <c r="I22" s="46">
        <f>'G-1'!I22+'G-3'!I22+'G-4'!I22</f>
        <v>23</v>
      </c>
      <c r="J22" s="46">
        <f>'G-1'!J22+'G-3'!J22+'G-4'!J22</f>
        <v>130</v>
      </c>
      <c r="K22" s="46">
        <f>'G-1'!K22+'G-3'!K22+'G-4'!K22</f>
        <v>17</v>
      </c>
      <c r="L22" s="46">
        <f>'G-1'!L22+'G-3'!L22+'G-4'!L22</f>
        <v>6</v>
      </c>
      <c r="M22" s="6">
        <f t="shared" si="1"/>
        <v>190.5</v>
      </c>
      <c r="N22" s="3">
        <f>M19+M20+M21+M22</f>
        <v>884.5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1122.5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1100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74</v>
      </c>
      <c r="N24" s="88"/>
      <c r="O24" s="180"/>
      <c r="P24" s="18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76 - CR 62</v>
      </c>
      <c r="D5" s="234"/>
      <c r="E5" s="234"/>
      <c r="F5" s="111"/>
      <c r="G5" s="112"/>
      <c r="H5" s="103" t="s">
        <v>53</v>
      </c>
      <c r="I5" s="235">
        <f>'G-1'!L5</f>
        <v>7662</v>
      </c>
      <c r="J5" s="235"/>
    </row>
    <row r="6" spans="1:10" x14ac:dyDescent="0.2">
      <c r="A6" s="162" t="s">
        <v>113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44062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2</v>
      </c>
      <c r="F10" s="75">
        <v>16</v>
      </c>
      <c r="G10" s="75">
        <v>5</v>
      </c>
      <c r="H10" s="75">
        <v>1</v>
      </c>
      <c r="I10" s="75">
        <f>E10*0.5+F10+G10*2+H10*2.5</f>
        <v>29.5</v>
      </c>
      <c r="J10" s="124">
        <f>IF(I10=0,"0,00",I10/SUM(I10:I12)*100)</f>
        <v>6.1715481171548117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112</v>
      </c>
      <c r="F11" s="126">
        <v>272</v>
      </c>
      <c r="G11" s="126">
        <v>42</v>
      </c>
      <c r="H11" s="126">
        <v>8</v>
      </c>
      <c r="I11" s="126">
        <f t="shared" ref="I11:I45" si="0">E11*0.5+F11+G11*2+H11*2.5</f>
        <v>432</v>
      </c>
      <c r="J11" s="127">
        <f>IF(I11=0,"0,00",I11/SUM(I10:I12)*100)</f>
        <v>90.376569037656907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5</v>
      </c>
      <c r="F12" s="74">
        <v>12</v>
      </c>
      <c r="G12" s="74">
        <v>1</v>
      </c>
      <c r="H12" s="74">
        <v>0</v>
      </c>
      <c r="I12" s="130">
        <f t="shared" si="0"/>
        <v>16.5</v>
      </c>
      <c r="J12" s="131">
        <f>IF(I12=0,"0,00",I12/SUM(I10:I12)*100)</f>
        <v>3.4518828451882846</v>
      </c>
    </row>
    <row r="13" spans="1:10" x14ac:dyDescent="0.2">
      <c r="A13" s="215"/>
      <c r="B13" s="218"/>
      <c r="C13" s="132"/>
      <c r="D13" s="123" t="s">
        <v>125</v>
      </c>
      <c r="E13" s="75">
        <v>0</v>
      </c>
      <c r="F13" s="75">
        <v>9</v>
      </c>
      <c r="G13" s="75">
        <v>4</v>
      </c>
      <c r="H13" s="75">
        <v>0</v>
      </c>
      <c r="I13" s="75">
        <f t="shared" si="0"/>
        <v>17</v>
      </c>
      <c r="J13" s="124">
        <f>IF(I13=0,"0,00",I13/SUM(I13:I15)*100)</f>
        <v>6.1594202898550732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14</v>
      </c>
      <c r="F14" s="126">
        <v>177</v>
      </c>
      <c r="G14" s="126">
        <v>24</v>
      </c>
      <c r="H14" s="126">
        <v>8</v>
      </c>
      <c r="I14" s="126">
        <f t="shared" si="0"/>
        <v>252</v>
      </c>
      <c r="J14" s="127">
        <f>IF(I14=0,"0,00",I14/SUM(I13:I15)*100)</f>
        <v>91.304347826086953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0</v>
      </c>
      <c r="F15" s="74">
        <v>7</v>
      </c>
      <c r="G15" s="74">
        <v>0</v>
      </c>
      <c r="H15" s="74">
        <v>0</v>
      </c>
      <c r="I15" s="130">
        <f t="shared" si="0"/>
        <v>7</v>
      </c>
      <c r="J15" s="131">
        <f>IF(I15=0,"0,00",I15/SUM(I13:I15)*100)</f>
        <v>2.5362318840579712</v>
      </c>
    </row>
    <row r="16" spans="1:10" x14ac:dyDescent="0.2">
      <c r="A16" s="215"/>
      <c r="B16" s="218"/>
      <c r="C16" s="132"/>
      <c r="D16" s="123" t="s">
        <v>125</v>
      </c>
      <c r="E16" s="75">
        <v>0</v>
      </c>
      <c r="F16" s="75">
        <v>10</v>
      </c>
      <c r="G16" s="75">
        <v>4</v>
      </c>
      <c r="H16" s="75">
        <v>0</v>
      </c>
      <c r="I16" s="75">
        <f t="shared" si="0"/>
        <v>18</v>
      </c>
      <c r="J16" s="124">
        <f>IF(I16=0,"0,00",I16/SUM(I16:I18)*100)</f>
        <v>4.5859872611464967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105</v>
      </c>
      <c r="F17" s="126">
        <v>244</v>
      </c>
      <c r="G17" s="126">
        <v>31</v>
      </c>
      <c r="H17" s="126">
        <v>5</v>
      </c>
      <c r="I17" s="126">
        <f t="shared" si="0"/>
        <v>371</v>
      </c>
      <c r="J17" s="127">
        <f>IF(I17=0,"0,00",I17/SUM(I16:I18)*100)</f>
        <v>94.522292993630572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1</v>
      </c>
      <c r="F18" s="74">
        <v>3</v>
      </c>
      <c r="G18" s="74">
        <v>0</v>
      </c>
      <c r="H18" s="74">
        <v>0</v>
      </c>
      <c r="I18" s="130">
        <f t="shared" si="0"/>
        <v>3.5</v>
      </c>
      <c r="J18" s="131">
        <f>IF(I18=0,"0,00",I18/SUM(I16:I18)*100)</f>
        <v>0.89171974522292996</v>
      </c>
    </row>
    <row r="19" spans="1:10" x14ac:dyDescent="0.2">
      <c r="A19" s="214" t="s">
        <v>131</v>
      </c>
      <c r="B19" s="21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3</v>
      </c>
      <c r="F29" s="126">
        <v>6</v>
      </c>
      <c r="G29" s="126">
        <v>0</v>
      </c>
      <c r="H29" s="126">
        <v>0</v>
      </c>
      <c r="I29" s="126">
        <f t="shared" si="0"/>
        <v>7.5</v>
      </c>
      <c r="J29" s="127">
        <f>IF(I29=0,"0,00",I29/SUM(I28:I30)*100)</f>
        <v>51.724137931034484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2</v>
      </c>
      <c r="F30" s="74">
        <v>6</v>
      </c>
      <c r="G30" s="74">
        <v>0</v>
      </c>
      <c r="H30" s="74">
        <v>0</v>
      </c>
      <c r="I30" s="130">
        <f t="shared" si="0"/>
        <v>7</v>
      </c>
      <c r="J30" s="131">
        <f>IF(I30=0,"0,00",I30/SUM(I28:I30)*100)</f>
        <v>48.275862068965516</v>
      </c>
    </row>
    <row r="31" spans="1:10" x14ac:dyDescent="0.2">
      <c r="A31" s="215"/>
      <c r="B31" s="21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2</v>
      </c>
      <c r="F32" s="126">
        <v>2</v>
      </c>
      <c r="G32" s="126">
        <v>0</v>
      </c>
      <c r="H32" s="126">
        <v>0</v>
      </c>
      <c r="I32" s="126">
        <f t="shared" si="0"/>
        <v>3</v>
      </c>
      <c r="J32" s="127">
        <f>IF(I32=0,"0,00",I32/SUM(I31:I33)*100)</f>
        <v>40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1</v>
      </c>
      <c r="F33" s="74">
        <v>4</v>
      </c>
      <c r="G33" s="74">
        <v>0</v>
      </c>
      <c r="H33" s="74">
        <v>0</v>
      </c>
      <c r="I33" s="130">
        <f t="shared" si="0"/>
        <v>4.5</v>
      </c>
      <c r="J33" s="131">
        <f>IF(I33=0,"0,00",I33/SUM(I31:I33)*100)</f>
        <v>60</v>
      </c>
    </row>
    <row r="34" spans="1:10" x14ac:dyDescent="0.2">
      <c r="A34" s="215"/>
      <c r="B34" s="21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2</v>
      </c>
      <c r="F35" s="126">
        <v>3</v>
      </c>
      <c r="G35" s="126">
        <v>0</v>
      </c>
      <c r="H35" s="126">
        <v>0</v>
      </c>
      <c r="I35" s="126">
        <f t="shared" si="0"/>
        <v>4</v>
      </c>
      <c r="J35" s="127">
        <f>IF(I35=0,"0,00",I35/SUM(I34:I36)*100)</f>
        <v>36.363636363636367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4</v>
      </c>
      <c r="F36" s="74">
        <v>5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63.636363636363633</v>
      </c>
    </row>
    <row r="37" spans="1:10" x14ac:dyDescent="0.2">
      <c r="A37" s="214" t="s">
        <v>133</v>
      </c>
      <c r="B37" s="217">
        <v>1</v>
      </c>
      <c r="C37" s="134"/>
      <c r="D37" s="123" t="s">
        <v>125</v>
      </c>
      <c r="E37" s="75">
        <v>14</v>
      </c>
      <c r="F37" s="75">
        <v>16</v>
      </c>
      <c r="G37" s="75">
        <v>12</v>
      </c>
      <c r="H37" s="75">
        <v>1</v>
      </c>
      <c r="I37" s="75">
        <f t="shared" si="0"/>
        <v>49.5</v>
      </c>
      <c r="J37" s="124">
        <f>IF(I37=0,"0,00",I37/SUM(I37:I39)*100)</f>
        <v>63.46153846153846</v>
      </c>
    </row>
    <row r="38" spans="1:10" x14ac:dyDescent="0.2">
      <c r="A38" s="215"/>
      <c r="B38" s="218"/>
      <c r="C38" s="122" t="s">
        <v>126</v>
      </c>
      <c r="D38" s="125" t="s">
        <v>127</v>
      </c>
      <c r="E38" s="126">
        <v>5</v>
      </c>
      <c r="F38" s="126">
        <v>14</v>
      </c>
      <c r="G38" s="126">
        <v>6</v>
      </c>
      <c r="H38" s="126">
        <v>0</v>
      </c>
      <c r="I38" s="126">
        <f t="shared" si="0"/>
        <v>28.5</v>
      </c>
      <c r="J38" s="127">
        <f>IF(I38=0,"0,00",I38/SUM(I37:I39)*100)</f>
        <v>36.538461538461533</v>
      </c>
    </row>
    <row r="39" spans="1:10" x14ac:dyDescent="0.2">
      <c r="A39" s="215"/>
      <c r="B39" s="218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75">
        <v>2</v>
      </c>
      <c r="F40" s="75">
        <v>2</v>
      </c>
      <c r="G40" s="75">
        <v>2</v>
      </c>
      <c r="H40" s="75">
        <v>2</v>
      </c>
      <c r="I40" s="75">
        <f t="shared" si="0"/>
        <v>12</v>
      </c>
      <c r="J40" s="124">
        <f>IF(I40=0,"0,00",I40/SUM(I40:I42)*100)</f>
        <v>23.300970873786408</v>
      </c>
    </row>
    <row r="41" spans="1:10" x14ac:dyDescent="0.2">
      <c r="A41" s="215"/>
      <c r="B41" s="218"/>
      <c r="C41" s="122" t="s">
        <v>129</v>
      </c>
      <c r="D41" s="125" t="s">
        <v>127</v>
      </c>
      <c r="E41" s="126">
        <v>4</v>
      </c>
      <c r="F41" s="126">
        <v>4</v>
      </c>
      <c r="G41" s="126">
        <v>4</v>
      </c>
      <c r="H41" s="126">
        <v>1</v>
      </c>
      <c r="I41" s="126">
        <f t="shared" si="0"/>
        <v>16.5</v>
      </c>
      <c r="J41" s="127">
        <f>IF(I41=0,"0,00",I41/SUM(I40:I42)*100)</f>
        <v>32.038834951456316</v>
      </c>
    </row>
    <row r="42" spans="1:10" x14ac:dyDescent="0.2">
      <c r="A42" s="215"/>
      <c r="B42" s="218"/>
      <c r="C42" s="128" t="s">
        <v>147</v>
      </c>
      <c r="D42" s="129" t="s">
        <v>128</v>
      </c>
      <c r="E42" s="74">
        <v>2</v>
      </c>
      <c r="F42" s="74">
        <v>7</v>
      </c>
      <c r="G42" s="74">
        <v>5</v>
      </c>
      <c r="H42" s="74">
        <v>2</v>
      </c>
      <c r="I42" s="130">
        <f t="shared" si="0"/>
        <v>23</v>
      </c>
      <c r="J42" s="131">
        <f>IF(I42=0,"0,00",I42/SUM(I40:I42)*100)</f>
        <v>44.660194174757287</v>
      </c>
    </row>
    <row r="43" spans="1:10" x14ac:dyDescent="0.2">
      <c r="A43" s="215"/>
      <c r="B43" s="218"/>
      <c r="C43" s="132"/>
      <c r="D43" s="123" t="s">
        <v>125</v>
      </c>
      <c r="E43" s="75">
        <v>6</v>
      </c>
      <c r="F43" s="75">
        <v>32</v>
      </c>
      <c r="G43" s="75">
        <v>5</v>
      </c>
      <c r="H43" s="75">
        <v>1</v>
      </c>
      <c r="I43" s="75">
        <f t="shared" si="0"/>
        <v>47.5</v>
      </c>
      <c r="J43" s="124">
        <f>IF(I43=0,"0,00",I43/SUM(I43:I45)*100)</f>
        <v>61.688311688311693</v>
      </c>
    </row>
    <row r="44" spans="1:10" x14ac:dyDescent="0.2">
      <c r="A44" s="215"/>
      <c r="B44" s="218"/>
      <c r="C44" s="122" t="s">
        <v>130</v>
      </c>
      <c r="D44" s="125" t="s">
        <v>127</v>
      </c>
      <c r="E44" s="126">
        <v>3</v>
      </c>
      <c r="F44" s="126">
        <v>17</v>
      </c>
      <c r="G44" s="126">
        <v>4</v>
      </c>
      <c r="H44" s="126">
        <v>1</v>
      </c>
      <c r="I44" s="126">
        <f t="shared" si="0"/>
        <v>29</v>
      </c>
      <c r="J44" s="127">
        <f>IF(I44=0,"0,00",I44/SUM(I43:I45)*100)</f>
        <v>37.662337662337663</v>
      </c>
    </row>
    <row r="45" spans="1:10" x14ac:dyDescent="0.2">
      <c r="A45" s="216"/>
      <c r="B45" s="219"/>
      <c r="C45" s="133" t="s">
        <v>148</v>
      </c>
      <c r="D45" s="129" t="s">
        <v>128</v>
      </c>
      <c r="E45" s="74">
        <v>1</v>
      </c>
      <c r="F45" s="74">
        <v>0</v>
      </c>
      <c r="G45" s="74">
        <v>0</v>
      </c>
      <c r="H45" s="74">
        <v>0</v>
      </c>
      <c r="I45" s="135">
        <f t="shared" si="0"/>
        <v>0.5</v>
      </c>
      <c r="J45" s="131">
        <f>IF(I45=0,"0,00",I45/SUM(I43:I45)*100)</f>
        <v>0.64935064935064934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38" t="s">
        <v>98</v>
      </c>
      <c r="D8" s="238"/>
      <c r="E8" s="238"/>
      <c r="F8" s="238"/>
      <c r="G8" s="238"/>
      <c r="H8" s="238"/>
      <c r="I8" s="92"/>
      <c r="J8" s="92"/>
      <c r="K8" s="92"/>
      <c r="L8" s="239" t="s">
        <v>99</v>
      </c>
      <c r="M8" s="239"/>
      <c r="N8" s="239"/>
      <c r="O8" s="238" t="str">
        <f>'G-1'!D5</f>
        <v>CL 76 - CR 62</v>
      </c>
      <c r="P8" s="238"/>
      <c r="Q8" s="238"/>
      <c r="R8" s="238"/>
      <c r="S8" s="238"/>
      <c r="T8" s="92"/>
      <c r="U8" s="92"/>
      <c r="V8" s="239" t="s">
        <v>100</v>
      </c>
      <c r="W8" s="239"/>
      <c r="X8" s="239"/>
      <c r="Y8" s="238">
        <f>'G-1'!L5</f>
        <v>7662</v>
      </c>
      <c r="Z8" s="238"/>
      <c r="AA8" s="238"/>
      <c r="AB8" s="92"/>
      <c r="AC8" s="92"/>
      <c r="AD8" s="92"/>
      <c r="AE8" s="92"/>
      <c r="AF8" s="92"/>
      <c r="AG8" s="92"/>
      <c r="AH8" s="239" t="s">
        <v>101</v>
      </c>
      <c r="AI8" s="239"/>
      <c r="AJ8" s="240">
        <f>'G-1'!S6</f>
        <v>44062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103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907</v>
      </c>
      <c r="AV12" s="97">
        <f t="shared" si="0"/>
        <v>941</v>
      </c>
      <c r="AW12" s="97">
        <f t="shared" si="0"/>
        <v>916.5</v>
      </c>
      <c r="AX12" s="97">
        <f t="shared" si="0"/>
        <v>861</v>
      </c>
      <c r="AY12" s="97">
        <f t="shared" si="0"/>
        <v>733</v>
      </c>
      <c r="AZ12" s="97">
        <f t="shared" si="0"/>
        <v>724.5</v>
      </c>
      <c r="BA12" s="97">
        <f t="shared" si="0"/>
        <v>742</v>
      </c>
      <c r="BB12" s="97"/>
      <c r="BC12" s="97"/>
      <c r="BD12" s="97"/>
      <c r="BE12" s="97">
        <f t="shared" ref="BE12:BQ12" si="1">P14</f>
        <v>860.5</v>
      </c>
      <c r="BF12" s="97">
        <f t="shared" si="1"/>
        <v>900.5</v>
      </c>
      <c r="BG12" s="97">
        <f t="shared" si="1"/>
        <v>909.5</v>
      </c>
      <c r="BH12" s="97">
        <f t="shared" si="1"/>
        <v>904.5</v>
      </c>
      <c r="BI12" s="97">
        <f t="shared" si="1"/>
        <v>934.5</v>
      </c>
      <c r="BJ12" s="97">
        <f t="shared" si="1"/>
        <v>888.5</v>
      </c>
      <c r="BK12" s="97">
        <f t="shared" si="1"/>
        <v>829</v>
      </c>
      <c r="BL12" s="97">
        <f t="shared" si="1"/>
        <v>804.5</v>
      </c>
      <c r="BM12" s="97">
        <f t="shared" si="1"/>
        <v>793.5</v>
      </c>
      <c r="BN12" s="97">
        <f t="shared" si="1"/>
        <v>814</v>
      </c>
      <c r="BO12" s="97">
        <f t="shared" si="1"/>
        <v>821</v>
      </c>
      <c r="BP12" s="97">
        <f t="shared" si="1"/>
        <v>815</v>
      </c>
      <c r="BQ12" s="97">
        <f t="shared" si="1"/>
        <v>765</v>
      </c>
      <c r="BR12" s="97"/>
      <c r="BS12" s="97"/>
      <c r="BT12" s="97"/>
      <c r="BU12" s="97">
        <f t="shared" ref="BU12:CC12" si="2">AG14</f>
        <v>887.5</v>
      </c>
      <c r="BV12" s="97">
        <f t="shared" si="2"/>
        <v>667.5</v>
      </c>
      <c r="BW12" s="97">
        <f t="shared" si="2"/>
        <v>421.5</v>
      </c>
      <c r="BX12" s="97">
        <f t="shared" si="2"/>
        <v>212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201.5</v>
      </c>
      <c r="C13" s="149">
        <f>'G-1'!F11</f>
        <v>236</v>
      </c>
      <c r="D13" s="149">
        <f>'G-1'!F12</f>
        <v>221.5</v>
      </c>
      <c r="E13" s="149">
        <f>'G-1'!F13</f>
        <v>248</v>
      </c>
      <c r="F13" s="149">
        <f>'G-1'!F14</f>
        <v>235.5</v>
      </c>
      <c r="G13" s="149">
        <f>'G-1'!F15</f>
        <v>211.5</v>
      </c>
      <c r="H13" s="149">
        <f>'G-1'!F16</f>
        <v>166</v>
      </c>
      <c r="I13" s="149">
        <f>'G-1'!F17</f>
        <v>120</v>
      </c>
      <c r="J13" s="149">
        <f>'G-1'!F18</f>
        <v>227</v>
      </c>
      <c r="K13" s="149">
        <f>'G-1'!F19</f>
        <v>229</v>
      </c>
      <c r="L13" s="150"/>
      <c r="M13" s="149">
        <f>'G-1'!F20</f>
        <v>215.5</v>
      </c>
      <c r="N13" s="149">
        <f>'G-1'!F21</f>
        <v>235.5</v>
      </c>
      <c r="O13" s="149">
        <f>'G-1'!F22</f>
        <v>220.5</v>
      </c>
      <c r="P13" s="149">
        <f>'G-1'!M10</f>
        <v>189</v>
      </c>
      <c r="Q13" s="149">
        <f>'G-1'!M11</f>
        <v>255.5</v>
      </c>
      <c r="R13" s="149">
        <f>'G-1'!M12</f>
        <v>244.5</v>
      </c>
      <c r="S13" s="149">
        <f>'G-1'!M13</f>
        <v>215.5</v>
      </c>
      <c r="T13" s="149">
        <f>'G-1'!M14</f>
        <v>219</v>
      </c>
      <c r="U13" s="149">
        <f>'G-1'!M15</f>
        <v>209.5</v>
      </c>
      <c r="V13" s="149">
        <f>'G-1'!M16</f>
        <v>185</v>
      </c>
      <c r="W13" s="149">
        <f>'G-1'!M17</f>
        <v>191</v>
      </c>
      <c r="X13" s="149">
        <f>'G-1'!M18</f>
        <v>208</v>
      </c>
      <c r="Y13" s="149">
        <f>'G-1'!M19</f>
        <v>230</v>
      </c>
      <c r="Z13" s="149">
        <f>'G-1'!M20</f>
        <v>192</v>
      </c>
      <c r="AA13" s="149">
        <f>'G-1'!M21</f>
        <v>185</v>
      </c>
      <c r="AB13" s="149">
        <f>'G-1'!M22</f>
        <v>158</v>
      </c>
      <c r="AC13" s="150"/>
      <c r="AD13" s="149">
        <f>'G-1'!T10</f>
        <v>220</v>
      </c>
      <c r="AE13" s="149">
        <f>'G-1'!T11</f>
        <v>246</v>
      </c>
      <c r="AF13" s="149">
        <f>'G-1'!T12</f>
        <v>209.5</v>
      </c>
      <c r="AG13" s="149">
        <f>'G-1'!T13</f>
        <v>212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907</v>
      </c>
      <c r="F14" s="149">
        <f t="shared" ref="F14:K14" si="3">C13+D13+E13+F13</f>
        <v>941</v>
      </c>
      <c r="G14" s="149">
        <f t="shared" si="3"/>
        <v>916.5</v>
      </c>
      <c r="H14" s="149">
        <f t="shared" si="3"/>
        <v>861</v>
      </c>
      <c r="I14" s="149">
        <f t="shared" si="3"/>
        <v>733</v>
      </c>
      <c r="J14" s="149">
        <f t="shared" si="3"/>
        <v>724.5</v>
      </c>
      <c r="K14" s="149">
        <f t="shared" si="3"/>
        <v>742</v>
      </c>
      <c r="L14" s="150"/>
      <c r="M14" s="149"/>
      <c r="N14" s="149"/>
      <c r="O14" s="149"/>
      <c r="P14" s="149">
        <f>M13+N13+O13+P13</f>
        <v>860.5</v>
      </c>
      <c r="Q14" s="149">
        <f t="shared" ref="Q14:AB14" si="4">N13+O13+P13+Q13</f>
        <v>900.5</v>
      </c>
      <c r="R14" s="149">
        <f t="shared" si="4"/>
        <v>909.5</v>
      </c>
      <c r="S14" s="149">
        <f t="shared" si="4"/>
        <v>904.5</v>
      </c>
      <c r="T14" s="149">
        <f t="shared" si="4"/>
        <v>934.5</v>
      </c>
      <c r="U14" s="149">
        <f t="shared" si="4"/>
        <v>888.5</v>
      </c>
      <c r="V14" s="149">
        <f t="shared" si="4"/>
        <v>829</v>
      </c>
      <c r="W14" s="149">
        <f t="shared" si="4"/>
        <v>804.5</v>
      </c>
      <c r="X14" s="149">
        <f t="shared" si="4"/>
        <v>793.5</v>
      </c>
      <c r="Y14" s="149">
        <f t="shared" si="4"/>
        <v>814</v>
      </c>
      <c r="Z14" s="149">
        <f t="shared" si="4"/>
        <v>821</v>
      </c>
      <c r="AA14" s="149">
        <f t="shared" si="4"/>
        <v>815</v>
      </c>
      <c r="AB14" s="149">
        <f t="shared" si="4"/>
        <v>765</v>
      </c>
      <c r="AC14" s="150"/>
      <c r="AD14" s="149"/>
      <c r="AE14" s="149"/>
      <c r="AF14" s="149"/>
      <c r="AG14" s="149">
        <f>AD13+AE13+AF13+AG13</f>
        <v>887.5</v>
      </c>
      <c r="AH14" s="149">
        <f t="shared" ref="AH14:AO14" si="5">AE13+AF13+AG13+AH13</f>
        <v>667.5</v>
      </c>
      <c r="AI14" s="149">
        <f t="shared" si="5"/>
        <v>421.5</v>
      </c>
      <c r="AJ14" s="149">
        <f t="shared" si="5"/>
        <v>212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6.1715481171548119E-2</v>
      </c>
      <c r="E15" s="152"/>
      <c r="F15" s="152" t="s">
        <v>108</v>
      </c>
      <c r="G15" s="153">
        <f>DIRECCIONALIDAD!J11/100</f>
        <v>0.90376569037656906</v>
      </c>
      <c r="H15" s="152"/>
      <c r="I15" s="152" t="s">
        <v>109</v>
      </c>
      <c r="J15" s="153">
        <f>DIRECCIONALIDAD!J12/100</f>
        <v>3.4518828451882845E-2</v>
      </c>
      <c r="K15" s="154"/>
      <c r="L15" s="148"/>
      <c r="M15" s="151"/>
      <c r="N15" s="152"/>
      <c r="O15" s="152" t="s">
        <v>107</v>
      </c>
      <c r="P15" s="153">
        <f>DIRECCIONALIDAD!J13/100</f>
        <v>6.1594202898550734E-2</v>
      </c>
      <c r="Q15" s="152"/>
      <c r="R15" s="152"/>
      <c r="S15" s="152"/>
      <c r="T15" s="152" t="s">
        <v>108</v>
      </c>
      <c r="U15" s="153">
        <f>DIRECCIONALIDAD!J14/100</f>
        <v>0.91304347826086951</v>
      </c>
      <c r="V15" s="152"/>
      <c r="W15" s="152"/>
      <c r="X15" s="152"/>
      <c r="Y15" s="152" t="s">
        <v>109</v>
      </c>
      <c r="Z15" s="153">
        <f>DIRECCIONALIDAD!J15/100</f>
        <v>2.5362318840579712E-2</v>
      </c>
      <c r="AA15" s="152"/>
      <c r="AB15" s="154"/>
      <c r="AC15" s="148"/>
      <c r="AD15" s="151"/>
      <c r="AE15" s="152" t="s">
        <v>107</v>
      </c>
      <c r="AF15" s="153">
        <f>DIRECCIONALIDAD!J16/100</f>
        <v>4.5859872611464965E-2</v>
      </c>
      <c r="AG15" s="152"/>
      <c r="AH15" s="152"/>
      <c r="AI15" s="152"/>
      <c r="AJ15" s="152" t="s">
        <v>108</v>
      </c>
      <c r="AK15" s="153">
        <f>DIRECCIONALIDAD!J17/100</f>
        <v>0.94522292993630574</v>
      </c>
      <c r="AL15" s="152"/>
      <c r="AM15" s="152"/>
      <c r="AN15" s="152" t="s">
        <v>109</v>
      </c>
      <c r="AO15" s="155">
        <f>DIRECCIONALIDAD!J18/100</f>
        <v>8.9171974522292991E-3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103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127.5</v>
      </c>
      <c r="AV18" s="101">
        <f t="shared" si="12"/>
        <v>145.5</v>
      </c>
      <c r="AW18" s="101">
        <f t="shared" si="12"/>
        <v>150.5</v>
      </c>
      <c r="AX18" s="101">
        <f t="shared" si="12"/>
        <v>155.5</v>
      </c>
      <c r="AY18" s="101">
        <f t="shared" si="12"/>
        <v>161</v>
      </c>
      <c r="AZ18" s="101">
        <f t="shared" si="12"/>
        <v>155</v>
      </c>
      <c r="BA18" s="101">
        <f t="shared" si="12"/>
        <v>159.5</v>
      </c>
      <c r="BB18" s="101"/>
      <c r="BC18" s="101"/>
      <c r="BD18" s="101"/>
      <c r="BE18" s="101">
        <f t="shared" ref="BE18:BQ18" si="13">P26</f>
        <v>131</v>
      </c>
      <c r="BF18" s="101">
        <f t="shared" si="13"/>
        <v>143</v>
      </c>
      <c r="BG18" s="101">
        <f t="shared" si="13"/>
        <v>146.5</v>
      </c>
      <c r="BH18" s="101">
        <f t="shared" si="13"/>
        <v>135.5</v>
      </c>
      <c r="BI18" s="101">
        <f t="shared" si="13"/>
        <v>120</v>
      </c>
      <c r="BJ18" s="101">
        <f t="shared" si="13"/>
        <v>119</v>
      </c>
      <c r="BK18" s="101">
        <f t="shared" si="13"/>
        <v>115</v>
      </c>
      <c r="BL18" s="101">
        <f t="shared" si="13"/>
        <v>107</v>
      </c>
      <c r="BM18" s="101">
        <f t="shared" si="13"/>
        <v>104</v>
      </c>
      <c r="BN18" s="101">
        <f t="shared" si="13"/>
        <v>90</v>
      </c>
      <c r="BO18" s="101">
        <f t="shared" si="13"/>
        <v>82.5</v>
      </c>
      <c r="BP18" s="101">
        <f t="shared" si="13"/>
        <v>79</v>
      </c>
      <c r="BQ18" s="101">
        <f t="shared" si="13"/>
        <v>81.5</v>
      </c>
      <c r="BR18" s="101"/>
      <c r="BS18" s="101"/>
      <c r="BT18" s="101"/>
      <c r="BU18" s="101">
        <f t="shared" ref="BU18:CC18" si="14">AG26</f>
        <v>151</v>
      </c>
      <c r="BV18" s="101">
        <f t="shared" si="14"/>
        <v>115</v>
      </c>
      <c r="BW18" s="101">
        <f t="shared" si="14"/>
        <v>76.5</v>
      </c>
      <c r="BX18" s="101">
        <f t="shared" si="14"/>
        <v>33.5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36.5</v>
      </c>
      <c r="AV19" s="92">
        <f t="shared" si="15"/>
        <v>36</v>
      </c>
      <c r="AW19" s="92">
        <f t="shared" si="15"/>
        <v>35</v>
      </c>
      <c r="AX19" s="92">
        <f t="shared" si="15"/>
        <v>34.5</v>
      </c>
      <c r="AY19" s="92">
        <f t="shared" si="15"/>
        <v>34</v>
      </c>
      <c r="AZ19" s="92">
        <f t="shared" si="15"/>
        <v>43</v>
      </c>
      <c r="BA19" s="92">
        <f t="shared" si="15"/>
        <v>50</v>
      </c>
      <c r="BB19" s="92"/>
      <c r="BC19" s="92"/>
      <c r="BD19" s="92"/>
      <c r="BE19" s="92">
        <f t="shared" ref="BE19:BQ19" si="16">P22</f>
        <v>28</v>
      </c>
      <c r="BF19" s="92">
        <f t="shared" si="16"/>
        <v>22</v>
      </c>
      <c r="BG19" s="92">
        <f t="shared" si="16"/>
        <v>9</v>
      </c>
      <c r="BH19" s="92">
        <f t="shared" si="16"/>
        <v>10.5</v>
      </c>
      <c r="BI19" s="92">
        <f t="shared" si="16"/>
        <v>20</v>
      </c>
      <c r="BJ19" s="92">
        <f t="shared" si="16"/>
        <v>26</v>
      </c>
      <c r="BK19" s="92">
        <f t="shared" si="16"/>
        <v>29.5</v>
      </c>
      <c r="BL19" s="92">
        <f t="shared" si="16"/>
        <v>26.5</v>
      </c>
      <c r="BM19" s="92">
        <f t="shared" si="16"/>
        <v>29.5</v>
      </c>
      <c r="BN19" s="92">
        <f t="shared" si="16"/>
        <v>33.5</v>
      </c>
      <c r="BO19" s="92">
        <f t="shared" si="16"/>
        <v>39</v>
      </c>
      <c r="BP19" s="92">
        <f t="shared" si="16"/>
        <v>43</v>
      </c>
      <c r="BQ19" s="92">
        <f t="shared" si="16"/>
        <v>38</v>
      </c>
      <c r="BR19" s="92"/>
      <c r="BS19" s="92"/>
      <c r="BT19" s="92"/>
      <c r="BU19" s="92">
        <f t="shared" ref="BU19:CC19" si="17">AG22</f>
        <v>33.5</v>
      </c>
      <c r="BV19" s="92">
        <f t="shared" si="17"/>
        <v>21.5</v>
      </c>
      <c r="BW19" s="92">
        <f t="shared" si="17"/>
        <v>11</v>
      </c>
      <c r="BX19" s="92">
        <f t="shared" si="17"/>
        <v>4.5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103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1071</v>
      </c>
      <c r="AV20" s="92">
        <f t="shared" si="18"/>
        <v>1122.5</v>
      </c>
      <c r="AW20" s="92">
        <f t="shared" si="18"/>
        <v>1102</v>
      </c>
      <c r="AX20" s="92">
        <f t="shared" si="18"/>
        <v>1051</v>
      </c>
      <c r="AY20" s="92">
        <f t="shared" si="18"/>
        <v>928</v>
      </c>
      <c r="AZ20" s="92">
        <f t="shared" si="18"/>
        <v>922.5</v>
      </c>
      <c r="BA20" s="92">
        <f t="shared" si="18"/>
        <v>951.5</v>
      </c>
      <c r="BB20" s="92"/>
      <c r="BC20" s="92"/>
      <c r="BD20" s="92"/>
      <c r="BE20" s="92">
        <f t="shared" ref="BE20:BQ20" si="19">P30</f>
        <v>1019.5</v>
      </c>
      <c r="BF20" s="92">
        <f t="shared" si="19"/>
        <v>1065.5</v>
      </c>
      <c r="BG20" s="92">
        <f t="shared" si="19"/>
        <v>1065</v>
      </c>
      <c r="BH20" s="92">
        <f t="shared" si="19"/>
        <v>1050.5</v>
      </c>
      <c r="BI20" s="92">
        <f t="shared" si="19"/>
        <v>1074.5</v>
      </c>
      <c r="BJ20" s="92">
        <f t="shared" si="19"/>
        <v>1033.5</v>
      </c>
      <c r="BK20" s="92">
        <f t="shared" si="19"/>
        <v>973.5</v>
      </c>
      <c r="BL20" s="92">
        <f t="shared" si="19"/>
        <v>938</v>
      </c>
      <c r="BM20" s="92">
        <f t="shared" si="19"/>
        <v>927</v>
      </c>
      <c r="BN20" s="92">
        <f t="shared" si="19"/>
        <v>937.5</v>
      </c>
      <c r="BO20" s="92">
        <f t="shared" si="19"/>
        <v>942.5</v>
      </c>
      <c r="BP20" s="92">
        <f t="shared" si="19"/>
        <v>937</v>
      </c>
      <c r="BQ20" s="92">
        <f t="shared" si="19"/>
        <v>884.5</v>
      </c>
      <c r="BR20" s="92"/>
      <c r="BS20" s="92"/>
      <c r="BT20" s="92"/>
      <c r="BU20" s="92">
        <f t="shared" ref="BU20:CC20" si="20">AG30</f>
        <v>1072</v>
      </c>
      <c r="BV20" s="92">
        <f t="shared" si="20"/>
        <v>804</v>
      </c>
      <c r="BW20" s="92">
        <f t="shared" si="20"/>
        <v>509</v>
      </c>
      <c r="BX20" s="92">
        <f t="shared" si="20"/>
        <v>250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'G-3'!F10</f>
        <v>4</v>
      </c>
      <c r="C21" s="149">
        <f>'G-3'!F11</f>
        <v>9</v>
      </c>
      <c r="D21" s="149">
        <f>'G-3'!F12</f>
        <v>9.5</v>
      </c>
      <c r="E21" s="149">
        <f>'G-3'!F13</f>
        <v>14</v>
      </c>
      <c r="F21" s="149">
        <f>'G-3'!F14</f>
        <v>3.5</v>
      </c>
      <c r="G21" s="149">
        <f>'G-3'!F15</f>
        <v>8</v>
      </c>
      <c r="H21" s="149">
        <f>'G-3'!F16</f>
        <v>9</v>
      </c>
      <c r="I21" s="149">
        <f>'G-3'!F17</f>
        <v>13.5</v>
      </c>
      <c r="J21" s="149">
        <f>'G-3'!F18</f>
        <v>12.5</v>
      </c>
      <c r="K21" s="149">
        <f>'G-3'!F19</f>
        <v>15</v>
      </c>
      <c r="L21" s="150"/>
      <c r="M21" s="149">
        <f>'G-3'!F20</f>
        <v>6</v>
      </c>
      <c r="N21" s="149">
        <f>'G-3'!F21</f>
        <v>13</v>
      </c>
      <c r="O21" s="149">
        <f>'G-3'!F22</f>
        <v>9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10.5</v>
      </c>
      <c r="T21" s="149">
        <f>'G-3'!M14</f>
        <v>9.5</v>
      </c>
      <c r="U21" s="149">
        <f>'G-3'!M15</f>
        <v>6</v>
      </c>
      <c r="V21" s="149">
        <f>'G-3'!M16</f>
        <v>3.5</v>
      </c>
      <c r="W21" s="149">
        <f>'G-3'!M17</f>
        <v>7.5</v>
      </c>
      <c r="X21" s="149">
        <f>'G-3'!M18</f>
        <v>12.5</v>
      </c>
      <c r="Y21" s="149">
        <f>'G-3'!M19</f>
        <v>10</v>
      </c>
      <c r="Z21" s="149">
        <f>'G-3'!M20</f>
        <v>9</v>
      </c>
      <c r="AA21" s="149">
        <f>'G-3'!M21</f>
        <v>11.5</v>
      </c>
      <c r="AB21" s="149">
        <f>'G-3'!M22</f>
        <v>7.5</v>
      </c>
      <c r="AC21" s="150"/>
      <c r="AD21" s="149">
        <f>'G-3'!T10</f>
        <v>12</v>
      </c>
      <c r="AE21" s="149">
        <f>'G-3'!T11</f>
        <v>10.5</v>
      </c>
      <c r="AF21" s="149">
        <f>'G-3'!T12</f>
        <v>6.5</v>
      </c>
      <c r="AG21" s="149">
        <f>'G-3'!T13</f>
        <v>4.5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36.5</v>
      </c>
      <c r="F22" s="149">
        <f t="shared" ref="F22:K22" si="21">C21+D21+E21+F21</f>
        <v>36</v>
      </c>
      <c r="G22" s="149">
        <f t="shared" si="21"/>
        <v>35</v>
      </c>
      <c r="H22" s="149">
        <f t="shared" si="21"/>
        <v>34.5</v>
      </c>
      <c r="I22" s="149">
        <f t="shared" si="21"/>
        <v>34</v>
      </c>
      <c r="J22" s="149">
        <f t="shared" si="21"/>
        <v>43</v>
      </c>
      <c r="K22" s="149">
        <f t="shared" si="21"/>
        <v>50</v>
      </c>
      <c r="L22" s="150"/>
      <c r="M22" s="149"/>
      <c r="N22" s="149"/>
      <c r="O22" s="149"/>
      <c r="P22" s="149">
        <f>M21+N21+O21+P21</f>
        <v>28</v>
      </c>
      <c r="Q22" s="149">
        <f t="shared" ref="Q22:AB22" si="22">N21+O21+P21+Q21</f>
        <v>22</v>
      </c>
      <c r="R22" s="149">
        <f t="shared" si="22"/>
        <v>9</v>
      </c>
      <c r="S22" s="149">
        <f t="shared" si="22"/>
        <v>10.5</v>
      </c>
      <c r="T22" s="149">
        <f t="shared" si="22"/>
        <v>20</v>
      </c>
      <c r="U22" s="149">
        <f t="shared" si="22"/>
        <v>26</v>
      </c>
      <c r="V22" s="149">
        <f t="shared" si="22"/>
        <v>29.5</v>
      </c>
      <c r="W22" s="149">
        <f t="shared" si="22"/>
        <v>26.5</v>
      </c>
      <c r="X22" s="149">
        <f t="shared" si="22"/>
        <v>29.5</v>
      </c>
      <c r="Y22" s="149">
        <f t="shared" si="22"/>
        <v>33.5</v>
      </c>
      <c r="Z22" s="149">
        <f t="shared" si="22"/>
        <v>39</v>
      </c>
      <c r="AA22" s="149">
        <f t="shared" si="22"/>
        <v>43</v>
      </c>
      <c r="AB22" s="149">
        <f t="shared" si="22"/>
        <v>38</v>
      </c>
      <c r="AC22" s="150"/>
      <c r="AD22" s="149"/>
      <c r="AE22" s="149"/>
      <c r="AF22" s="149"/>
      <c r="AG22" s="149">
        <f>AD21+AE21+AF21+AG21</f>
        <v>33.5</v>
      </c>
      <c r="AH22" s="149">
        <f t="shared" ref="AH22:AO22" si="23">AE21+AF21+AG21+AH21</f>
        <v>21.5</v>
      </c>
      <c r="AI22" s="149">
        <f t="shared" si="23"/>
        <v>11</v>
      </c>
      <c r="AJ22" s="149">
        <f t="shared" si="23"/>
        <v>4.5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0.51724137931034486</v>
      </c>
      <c r="H23" s="152"/>
      <c r="I23" s="152" t="s">
        <v>109</v>
      </c>
      <c r="J23" s="153">
        <f>DIRECCIONALIDAD!J30/100</f>
        <v>0.48275862068965514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0.4</v>
      </c>
      <c r="V23" s="152"/>
      <c r="W23" s="152"/>
      <c r="X23" s="152"/>
      <c r="Y23" s="152" t="s">
        <v>109</v>
      </c>
      <c r="Z23" s="153">
        <f>DIRECCIONALIDAD!J33/100</f>
        <v>0.6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0.36363636363636365</v>
      </c>
      <c r="AL23" s="152"/>
      <c r="AM23" s="152"/>
      <c r="AN23" s="152" t="s">
        <v>109</v>
      </c>
      <c r="AO23" s="153">
        <f>DIRECCIONALIDAD!J36/100</f>
        <v>0.63636363636363635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103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31.5</v>
      </c>
      <c r="C25" s="149">
        <f>'G-4'!F11</f>
        <v>31.5</v>
      </c>
      <c r="D25" s="149">
        <f>'G-4'!F12</f>
        <v>33</v>
      </c>
      <c r="E25" s="149">
        <f>'G-4'!F13</f>
        <v>31.5</v>
      </c>
      <c r="F25" s="149">
        <f>'G-4'!F14</f>
        <v>49.5</v>
      </c>
      <c r="G25" s="149">
        <f>'G-4'!F15</f>
        <v>36.5</v>
      </c>
      <c r="H25" s="149">
        <f>'G-4'!F16</f>
        <v>38</v>
      </c>
      <c r="I25" s="149">
        <f>'G-4'!F17</f>
        <v>37</v>
      </c>
      <c r="J25" s="149">
        <f>'G-4'!F18</f>
        <v>43.5</v>
      </c>
      <c r="K25" s="149">
        <f>'G-4'!F19</f>
        <v>41</v>
      </c>
      <c r="L25" s="150"/>
      <c r="M25" s="149">
        <f>'G-4'!F20</f>
        <v>20</v>
      </c>
      <c r="N25" s="149">
        <f>'G-4'!F21</f>
        <v>28</v>
      </c>
      <c r="O25" s="149">
        <f>'G-4'!F22</f>
        <v>42</v>
      </c>
      <c r="P25" s="149">
        <f>'G-4'!M10</f>
        <v>41</v>
      </c>
      <c r="Q25" s="149">
        <f>'G-4'!M11</f>
        <v>32</v>
      </c>
      <c r="R25" s="149">
        <f>'G-4'!M12</f>
        <v>31.5</v>
      </c>
      <c r="S25" s="149">
        <f>'G-4'!M13</f>
        <v>31</v>
      </c>
      <c r="T25" s="149">
        <f>'G-4'!M14</f>
        <v>25.5</v>
      </c>
      <c r="U25" s="149">
        <f>'G-4'!M15</f>
        <v>31</v>
      </c>
      <c r="V25" s="149">
        <f>'G-4'!M16</f>
        <v>27.5</v>
      </c>
      <c r="W25" s="149">
        <f>'G-4'!M17</f>
        <v>23</v>
      </c>
      <c r="X25" s="149">
        <f>'G-4'!M18</f>
        <v>22.5</v>
      </c>
      <c r="Y25" s="149">
        <f>'G-4'!M19</f>
        <v>17</v>
      </c>
      <c r="Z25" s="149">
        <f>'G-4'!M20</f>
        <v>20</v>
      </c>
      <c r="AA25" s="149">
        <f>'G-4'!M21</f>
        <v>19.5</v>
      </c>
      <c r="AB25" s="149">
        <f>'G-4'!M22</f>
        <v>25</v>
      </c>
      <c r="AC25" s="150"/>
      <c r="AD25" s="149">
        <f>'G-4'!T10</f>
        <v>36</v>
      </c>
      <c r="AE25" s="149">
        <f>'G-4'!T11</f>
        <v>38.5</v>
      </c>
      <c r="AF25" s="149">
        <f>'G-4'!T12</f>
        <v>43</v>
      </c>
      <c r="AG25" s="149">
        <f>'G-4'!T13</f>
        <v>33.5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127.5</v>
      </c>
      <c r="F26" s="149">
        <f t="shared" ref="F26:K26" si="24">C25+D25+E25+F25</f>
        <v>145.5</v>
      </c>
      <c r="G26" s="149">
        <f t="shared" si="24"/>
        <v>150.5</v>
      </c>
      <c r="H26" s="149">
        <f t="shared" si="24"/>
        <v>155.5</v>
      </c>
      <c r="I26" s="149">
        <f t="shared" si="24"/>
        <v>161</v>
      </c>
      <c r="J26" s="149">
        <f t="shared" si="24"/>
        <v>155</v>
      </c>
      <c r="K26" s="149">
        <f t="shared" si="24"/>
        <v>159.5</v>
      </c>
      <c r="L26" s="150"/>
      <c r="M26" s="149"/>
      <c r="N26" s="149"/>
      <c r="O26" s="149"/>
      <c r="P26" s="149">
        <f>M25+N25+O25+P25</f>
        <v>131</v>
      </c>
      <c r="Q26" s="149">
        <f t="shared" ref="Q26:AB26" si="25">N25+O25+P25+Q25</f>
        <v>143</v>
      </c>
      <c r="R26" s="149">
        <f t="shared" si="25"/>
        <v>146.5</v>
      </c>
      <c r="S26" s="149">
        <f t="shared" si="25"/>
        <v>135.5</v>
      </c>
      <c r="T26" s="149">
        <f t="shared" si="25"/>
        <v>120</v>
      </c>
      <c r="U26" s="149">
        <f t="shared" si="25"/>
        <v>119</v>
      </c>
      <c r="V26" s="149">
        <f t="shared" si="25"/>
        <v>115</v>
      </c>
      <c r="W26" s="149">
        <f t="shared" si="25"/>
        <v>107</v>
      </c>
      <c r="X26" s="149">
        <f t="shared" si="25"/>
        <v>104</v>
      </c>
      <c r="Y26" s="149">
        <f t="shared" si="25"/>
        <v>90</v>
      </c>
      <c r="Z26" s="149">
        <f t="shared" si="25"/>
        <v>82.5</v>
      </c>
      <c r="AA26" s="149">
        <f t="shared" si="25"/>
        <v>79</v>
      </c>
      <c r="AB26" s="149">
        <f t="shared" si="25"/>
        <v>81.5</v>
      </c>
      <c r="AC26" s="150"/>
      <c r="AD26" s="149"/>
      <c r="AE26" s="149"/>
      <c r="AF26" s="149"/>
      <c r="AG26" s="149">
        <f>AD25+AE25+AF25+AG25</f>
        <v>151</v>
      </c>
      <c r="AH26" s="149">
        <f t="shared" ref="AH26:AO26" si="26">AE25+AF25+AG25+AH25</f>
        <v>115</v>
      </c>
      <c r="AI26" s="149">
        <f t="shared" si="26"/>
        <v>76.5</v>
      </c>
      <c r="AJ26" s="149">
        <f t="shared" si="26"/>
        <v>33.5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0.63461538461538458</v>
      </c>
      <c r="E27" s="152"/>
      <c r="F27" s="152" t="s">
        <v>108</v>
      </c>
      <c r="G27" s="153">
        <f>DIRECCIONALIDAD!J38/100</f>
        <v>0.36538461538461531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0.23300970873786409</v>
      </c>
      <c r="Q27" s="152"/>
      <c r="R27" s="152"/>
      <c r="S27" s="152"/>
      <c r="T27" s="152" t="s">
        <v>108</v>
      </c>
      <c r="U27" s="153">
        <f>DIRECCIONALIDAD!J41/100</f>
        <v>0.32038834951456319</v>
      </c>
      <c r="V27" s="152"/>
      <c r="W27" s="152"/>
      <c r="X27" s="152"/>
      <c r="Y27" s="152" t="s">
        <v>109</v>
      </c>
      <c r="Z27" s="153">
        <f>DIRECCIONALIDAD!J42/100</f>
        <v>0.44660194174757284</v>
      </c>
      <c r="AA27" s="152"/>
      <c r="AB27" s="154"/>
      <c r="AC27" s="148"/>
      <c r="AD27" s="151"/>
      <c r="AE27" s="152" t="s">
        <v>107</v>
      </c>
      <c r="AF27" s="153">
        <f>DIRECCIONALIDAD!J43/100</f>
        <v>0.61688311688311692</v>
      </c>
      <c r="AG27" s="152"/>
      <c r="AH27" s="152"/>
      <c r="AI27" s="152"/>
      <c r="AJ27" s="152" t="s">
        <v>108</v>
      </c>
      <c r="AK27" s="153">
        <f>DIRECCIONALIDAD!J44/100</f>
        <v>0.37662337662337664</v>
      </c>
      <c r="AL27" s="152"/>
      <c r="AM27" s="152"/>
      <c r="AN27" s="152" t="s">
        <v>109</v>
      </c>
      <c r="AO27" s="155">
        <f>DIRECCIONALIDAD!J45/100</f>
        <v>6.4935064935064931E-3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103</v>
      </c>
      <c r="U28" s="236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237</v>
      </c>
      <c r="C29" s="149">
        <f t="shared" ref="C29:K29" si="27">C13+C17+C21+C25</f>
        <v>276.5</v>
      </c>
      <c r="D29" s="149">
        <f t="shared" si="27"/>
        <v>264</v>
      </c>
      <c r="E29" s="149">
        <f t="shared" si="27"/>
        <v>293.5</v>
      </c>
      <c r="F29" s="149">
        <f t="shared" si="27"/>
        <v>288.5</v>
      </c>
      <c r="G29" s="149">
        <f t="shared" si="27"/>
        <v>256</v>
      </c>
      <c r="H29" s="149">
        <f t="shared" si="27"/>
        <v>213</v>
      </c>
      <c r="I29" s="149">
        <f t="shared" si="27"/>
        <v>170.5</v>
      </c>
      <c r="J29" s="149">
        <f t="shared" si="27"/>
        <v>283</v>
      </c>
      <c r="K29" s="149">
        <f t="shared" si="27"/>
        <v>285</v>
      </c>
      <c r="L29" s="150"/>
      <c r="M29" s="149">
        <f>M13+M17+M21+M25</f>
        <v>241.5</v>
      </c>
      <c r="N29" s="149">
        <f t="shared" ref="N29:AB29" si="28">N13+N17+N21+N25</f>
        <v>276.5</v>
      </c>
      <c r="O29" s="149">
        <f t="shared" si="28"/>
        <v>271.5</v>
      </c>
      <c r="P29" s="149">
        <f t="shared" si="28"/>
        <v>230</v>
      </c>
      <c r="Q29" s="149">
        <f t="shared" si="28"/>
        <v>287.5</v>
      </c>
      <c r="R29" s="149">
        <f t="shared" si="28"/>
        <v>276</v>
      </c>
      <c r="S29" s="149">
        <f t="shared" si="28"/>
        <v>257</v>
      </c>
      <c r="T29" s="149">
        <f t="shared" si="28"/>
        <v>254</v>
      </c>
      <c r="U29" s="149">
        <f t="shared" si="28"/>
        <v>246.5</v>
      </c>
      <c r="V29" s="149">
        <f t="shared" si="28"/>
        <v>216</v>
      </c>
      <c r="W29" s="149">
        <f t="shared" si="28"/>
        <v>221.5</v>
      </c>
      <c r="X29" s="149">
        <f t="shared" si="28"/>
        <v>243</v>
      </c>
      <c r="Y29" s="149">
        <f t="shared" si="28"/>
        <v>257</v>
      </c>
      <c r="Z29" s="149">
        <f t="shared" si="28"/>
        <v>221</v>
      </c>
      <c r="AA29" s="149">
        <f t="shared" si="28"/>
        <v>216</v>
      </c>
      <c r="AB29" s="149">
        <f t="shared" si="28"/>
        <v>190.5</v>
      </c>
      <c r="AC29" s="150"/>
      <c r="AD29" s="149">
        <f>AD13+AD17+AD21+AD25</f>
        <v>268</v>
      </c>
      <c r="AE29" s="149">
        <f t="shared" ref="AE29:AO29" si="29">AE13+AE17+AE21+AE25</f>
        <v>295</v>
      </c>
      <c r="AF29" s="149">
        <f t="shared" si="29"/>
        <v>259</v>
      </c>
      <c r="AG29" s="149">
        <f t="shared" si="29"/>
        <v>250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1071</v>
      </c>
      <c r="F30" s="149">
        <f t="shared" ref="F30:K30" si="30">C29+D29+E29+F29</f>
        <v>1122.5</v>
      </c>
      <c r="G30" s="149">
        <f t="shared" si="30"/>
        <v>1102</v>
      </c>
      <c r="H30" s="149">
        <f t="shared" si="30"/>
        <v>1051</v>
      </c>
      <c r="I30" s="149">
        <f t="shared" si="30"/>
        <v>928</v>
      </c>
      <c r="J30" s="149">
        <f t="shared" si="30"/>
        <v>922.5</v>
      </c>
      <c r="K30" s="149">
        <f t="shared" si="30"/>
        <v>951.5</v>
      </c>
      <c r="L30" s="150"/>
      <c r="M30" s="149"/>
      <c r="N30" s="149"/>
      <c r="O30" s="149"/>
      <c r="P30" s="149">
        <f>M29+N29+O29+P29</f>
        <v>1019.5</v>
      </c>
      <c r="Q30" s="149">
        <f t="shared" ref="Q30:AB30" si="31">N29+O29+P29+Q29</f>
        <v>1065.5</v>
      </c>
      <c r="R30" s="149">
        <f t="shared" si="31"/>
        <v>1065</v>
      </c>
      <c r="S30" s="149">
        <f t="shared" si="31"/>
        <v>1050.5</v>
      </c>
      <c r="T30" s="149">
        <f t="shared" si="31"/>
        <v>1074.5</v>
      </c>
      <c r="U30" s="149">
        <f t="shared" si="31"/>
        <v>1033.5</v>
      </c>
      <c r="V30" s="149">
        <f t="shared" si="31"/>
        <v>973.5</v>
      </c>
      <c r="W30" s="149">
        <f t="shared" si="31"/>
        <v>938</v>
      </c>
      <c r="X30" s="149">
        <f t="shared" si="31"/>
        <v>927</v>
      </c>
      <c r="Y30" s="149">
        <f t="shared" si="31"/>
        <v>937.5</v>
      </c>
      <c r="Z30" s="149">
        <f t="shared" si="31"/>
        <v>942.5</v>
      </c>
      <c r="AA30" s="149">
        <f t="shared" si="31"/>
        <v>937</v>
      </c>
      <c r="AB30" s="149">
        <f t="shared" si="31"/>
        <v>884.5</v>
      </c>
      <c r="AC30" s="150"/>
      <c r="AD30" s="149"/>
      <c r="AE30" s="149"/>
      <c r="AF30" s="149"/>
      <c r="AG30" s="149">
        <f>AD29+AE29+AF29+AG29</f>
        <v>1072</v>
      </c>
      <c r="AH30" s="149">
        <f t="shared" ref="AH30:AO30" si="32">AE29+AF29+AG29+AH29</f>
        <v>804</v>
      </c>
      <c r="AI30" s="149">
        <f t="shared" si="32"/>
        <v>509</v>
      </c>
      <c r="AJ30" s="149">
        <f t="shared" si="32"/>
        <v>250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2009-04-23T22:08:53Z</cp:lastPrinted>
  <dcterms:created xsi:type="dcterms:W3CDTF">1998-04-02T13:38:56Z</dcterms:created>
  <dcterms:modified xsi:type="dcterms:W3CDTF">2020-08-21T19:11:25Z</dcterms:modified>
</cp:coreProperties>
</file>